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0.xml"/>
  <Override ContentType="application/vnd.openxmlformats-officedocument.spreadsheetml.worksheet+xml" PartName="/xl/worksheets/sheet21.xml"/>
  <Override ContentType="application/vnd.openxmlformats-officedocument.spreadsheetml.worksheet+xml" PartName="/xl/worksheets/sheet22.xml"/>
  <Override ContentType="application/vnd.openxmlformats-officedocument.spreadsheetml.worksheet+xml" PartName="/xl/worksheets/sheet23.xml"/>
  <Override ContentType="application/vnd.openxmlformats-officedocument.spreadsheetml.worksheet+xml" PartName="/xl/worksheets/sheet24.xml"/>
  <Override ContentType="application/vnd.openxmlformats-officedocument.spreadsheetml.worksheet+xml" PartName="/xl/worksheets/sheet25.xml"/>
  <Override ContentType="application/vnd.openxmlformats-officedocument.spreadsheetml.worksheet+xml" PartName="/xl/worksheets/sheet26.xml"/>
  <Override ContentType="application/vnd.openxmlformats-officedocument.spreadsheetml.worksheet+xml" PartName="/xl/worksheets/sheet27.xml"/>
  <Override ContentType="application/vnd.openxmlformats-officedocument.spreadsheetml.worksheet+xml" PartName="/xl/worksheets/sheet28.xml"/>
  <Override ContentType="application/vnd.openxmlformats-officedocument.spreadsheetml.worksheet+xml" PartName="/xl/worksheets/sheet29.xml"/>
  <Override ContentType="application/vnd.openxmlformats-officedocument.spreadsheetml.worksheet+xml" PartName="/xl/worksheets/sheet30.xml"/>
  <Override ContentType="application/vnd.openxmlformats-officedocument.spreadsheetml.worksheet+xml" PartName="/xl/worksheets/sheet31.xml"/>
  <Override ContentType="application/vnd.openxmlformats-officedocument.spreadsheetml.worksheet+xml" PartName="/xl/worksheets/sheet32.xml"/>
  <Override ContentType="application/vnd.openxmlformats-officedocument.spreadsheetml.worksheet+xml" PartName="/xl/worksheets/sheet33.xml"/>
  <Override ContentType="application/vnd.openxmlformats-officedocument.spreadsheetml.worksheet+xml" PartName="/xl/worksheets/sheet34.xml"/>
  <Override ContentType="application/vnd.openxmlformats-officedocument.spreadsheetml.worksheet+xml" PartName="/xl/worksheets/sheet35.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codeName="ThisWorkbook"/>
  <xr:revisionPtr revIDLastSave="36" documentId="8_{E7DCAE6E-3A75-4ABB-BA49-D1E6779579D0}" xr6:coauthVersionLast="47" xr6:coauthVersionMax="47" xr10:uidLastSave="{06B2E6DE-BA59-46D4-8025-81159C8E2CCD}"/>
  <bookViews>
    <workbookView xWindow="-108" yWindow="-108" windowWidth="23256" windowHeight="12456" tabRatio="817" firstSheet="18" activeTab="20" xr2:uid="{00000000-000D-0000-FFFF-FFFF00000000}"/>
  </bookViews>
  <sheets>
    <sheet name="Sheet1" sheetId="459" state="hidden" r:id="rId1"/>
    <sheet name="様式リスト" sheetId="517" state="hidden" r:id="rId2"/>
    <sheet name="申請書様式⇒" sheetId="482" state="hidden" r:id="rId3"/>
    <sheet name="第2号様式" sheetId="362" state="hidden" r:id="rId4"/>
    <sheet name="基準額算出（特定行為）" sheetId="335" state="hidden" r:id="rId5"/>
    <sheet name="【記載例】第2号様式別紙1（所要額調書、対象経費内訳）" sheetId="533" state="hidden" r:id="rId6"/>
    <sheet name="第2号様式別紙1-1（所要額調書、対象経費内訳）" sheetId="480" state="hidden" r:id="rId7"/>
    <sheet name="第2号様式別紙1-2（所要額調書、対象経費内訳 ）" sheetId="518" state="hidden" r:id="rId8"/>
    <sheet name="第2号様式別紙2-1（臨床研修（医師）事業計画書）" sheetId="354" state="hidden" r:id="rId9"/>
    <sheet name="第2号様式別紙2-1（臨床研修（医師）事業計画書）附表A1" sheetId="514" state="hidden" r:id="rId10"/>
    <sheet name="第2号様式別紙2-1（臨床研修（医師）事業計画書）附表A2" sheetId="515" state="hidden" r:id="rId11"/>
    <sheet name="第2号様式別紙2-2（臨床研修（医師）事業計画書）" sheetId="355" state="hidden" r:id="rId12"/>
    <sheet name="第2号様式別紙2-3（臨床研修（医師）事業計画書）" sheetId="356" state="hidden" r:id="rId13"/>
    <sheet name="基準額算出（臨床研修（医師））" sheetId="353" state="hidden" r:id="rId14"/>
    <sheet name="第2号様式別紙2-4（臨床研修（医師）事業計画書）" sheetId="510" state="hidden" r:id="rId15"/>
    <sheet name="第2号様式別紙2-5（臨床研修（医師）事業計画書）" sheetId="511" state="hidden" r:id="rId16"/>
    <sheet name="第3号様式" sheetId="519" state="hidden" r:id="rId17"/>
    <sheet name="精算書様式⇒" sheetId="520" state="hidden" r:id="rId18"/>
    <sheet name="第4号様式" sheetId="521" r:id="rId19"/>
    <sheet name="第4号様式別紙1-1（精算書、対象経費内訳）" sheetId="522" r:id="rId20"/>
    <sheet name="第4号様式別紙1-2（精算書、対象経費内訳 ）（医師）" sheetId="523" r:id="rId21"/>
    <sheet name="【記載例】第4号様式別紙1（精算書、対象経費内訳）" sheetId="524" state="hidden" r:id="rId22"/>
    <sheet name="第4号様式別紙2-1（臨床研修（医師）実績報告）" sheetId="525" r:id="rId23"/>
    <sheet name="第4号様式別紙2-1（臨床研修（医師）実績報告）附表 A1" sheetId="526" r:id="rId24"/>
    <sheet name="第4号様式別紙2-1（臨床研修（医師）実績報告）附表 A2" sheetId="527" r:id="rId25"/>
    <sheet name="第4号様式別紙2-2（臨床研修（医師）実績報告）" sheetId="528" r:id="rId26"/>
    <sheet name="第4号様式別紙2-3（臨床研修（医師）実績報告）" sheetId="529" r:id="rId27"/>
    <sheet name="第4号様式別紙2-4（臨床研修（医師）実績報告）" sheetId="530" r:id="rId28"/>
    <sheet name="第4号様式別紙2-5（臨床研修（医師）実績報告）" sheetId="531" r:id="rId29"/>
    <sheet name="基準額算出（臨床研修（歯科））" sheetId="337" state="hidden" r:id="rId30"/>
    <sheet name="別紙様式 3-2" sheetId="450" state="hidden" r:id="rId31"/>
    <sheet name="別紙様式 3-３" sheetId="452" state="hidden" r:id="rId32"/>
    <sheet name="基準額算出（特定行為精算）" sheetId="390" state="hidden" r:id="rId33"/>
    <sheet name="基準額算出（臨床研修（医師）精算）" sheetId="401" state="hidden" r:id="rId34"/>
    <sheet name="基準額算出（臨床研修（歯科）精算）" sheetId="408" state="hidden" r:id="rId35"/>
  </sheets>
  <definedNames>
    <definedName name="_Key1" localSheetId="5" hidden="1">#REF!</definedName>
    <definedName name="_Key1" localSheetId="21" hidden="1">#REF!</definedName>
    <definedName name="_Key1" localSheetId="6" hidden="1">#REF!</definedName>
    <definedName name="_Key1" localSheetId="7" hidden="1">#REF!</definedName>
    <definedName name="_Key1" localSheetId="9" hidden="1">#REF!</definedName>
    <definedName name="_Key1" localSheetId="10" hidden="1">#REF!</definedName>
    <definedName name="_Key1" localSheetId="14" hidden="1">#REF!</definedName>
    <definedName name="_Key1" localSheetId="15" hidden="1">#REF!</definedName>
    <definedName name="_Key1" localSheetId="20" hidden="1">#REF!</definedName>
    <definedName name="_Key1" localSheetId="22" hidden="1">#REF!</definedName>
    <definedName name="_Key1" localSheetId="23" hidden="1">#REF!</definedName>
    <definedName name="_Key1" localSheetId="24" hidden="1">#REF!</definedName>
    <definedName name="_Key1" localSheetId="27" hidden="1">#REF!</definedName>
    <definedName name="_Key1" localSheetId="28" hidden="1">#REF!</definedName>
    <definedName name="_Key1" localSheetId="30" hidden="1">#REF!</definedName>
    <definedName name="_Key1" localSheetId="31" hidden="1">#REF!</definedName>
    <definedName name="_Key1" localSheetId="1" hidden="1">#REF!</definedName>
    <definedName name="_Key1" hidden="1">#REF!</definedName>
    <definedName name="_Key2" localSheetId="5" hidden="1">#REF!</definedName>
    <definedName name="_Key2" localSheetId="21" hidden="1">#REF!</definedName>
    <definedName name="_Key2" localSheetId="6" hidden="1">#REF!</definedName>
    <definedName name="_Key2" localSheetId="7" hidden="1">#REF!</definedName>
    <definedName name="_Key2" localSheetId="9" hidden="1">#REF!</definedName>
    <definedName name="_Key2" localSheetId="10" hidden="1">#REF!</definedName>
    <definedName name="_Key2" localSheetId="14" hidden="1">#REF!</definedName>
    <definedName name="_Key2" localSheetId="15" hidden="1">#REF!</definedName>
    <definedName name="_Key2" localSheetId="20" hidden="1">#REF!</definedName>
    <definedName name="_Key2" localSheetId="22" hidden="1">#REF!</definedName>
    <definedName name="_Key2" localSheetId="23" hidden="1">#REF!</definedName>
    <definedName name="_Key2" localSheetId="24" hidden="1">#REF!</definedName>
    <definedName name="_Key2" localSheetId="27" hidden="1">#REF!</definedName>
    <definedName name="_Key2" localSheetId="28" hidden="1">#REF!</definedName>
    <definedName name="_Key2" localSheetId="30" hidden="1">#REF!</definedName>
    <definedName name="_Key2" localSheetId="31" hidden="1">#REF!</definedName>
    <definedName name="_Key2" localSheetId="1" hidden="1">#REF!</definedName>
    <definedName name="_Key2" hidden="1">#REF!</definedName>
    <definedName name="_Order1" hidden="1">255</definedName>
    <definedName name="_Order2" hidden="1">255</definedName>
    <definedName name="_Sort" localSheetId="5" hidden="1">#REF!</definedName>
    <definedName name="_Sort" localSheetId="21" hidden="1">#REF!</definedName>
    <definedName name="_Sort" localSheetId="6" hidden="1">#REF!</definedName>
    <definedName name="_Sort" localSheetId="7" hidden="1">#REF!</definedName>
    <definedName name="_Sort" localSheetId="9" hidden="1">#REF!</definedName>
    <definedName name="_Sort" localSheetId="10" hidden="1">#REF!</definedName>
    <definedName name="_Sort" localSheetId="14" hidden="1">#REF!</definedName>
    <definedName name="_Sort" localSheetId="15" hidden="1">#REF!</definedName>
    <definedName name="_Sort" localSheetId="20" hidden="1">#REF!</definedName>
    <definedName name="_Sort" localSheetId="22" hidden="1">#REF!</definedName>
    <definedName name="_Sort" localSheetId="23" hidden="1">#REF!</definedName>
    <definedName name="_Sort" localSheetId="24" hidden="1">#REF!</definedName>
    <definedName name="_Sort" localSheetId="27" hidden="1">#REF!</definedName>
    <definedName name="_Sort" localSheetId="28" hidden="1">#REF!</definedName>
    <definedName name="_Sort" localSheetId="30" hidden="1">#REF!</definedName>
    <definedName name="_Sort" localSheetId="31" hidden="1">#REF!</definedName>
    <definedName name="_Sort" localSheetId="1" hidden="1">#REF!</definedName>
    <definedName name="_Sort" hidden="1">#REF!</definedName>
    <definedName name="a" hidden="1">#REF!</definedName>
    <definedName name="aa" hidden="1">#REF!</definedName>
    <definedName name="aaa" localSheetId="20" hidden="1">#REF!</definedName>
    <definedName name="aaa" localSheetId="22" hidden="1">#REF!</definedName>
    <definedName name="aaa" localSheetId="23" hidden="1">#REF!</definedName>
    <definedName name="aaa" localSheetId="24" hidden="1">#REF!</definedName>
    <definedName name="aaa" localSheetId="27" hidden="1">#REF!</definedName>
    <definedName name="aaa" localSheetId="28" hidden="1">#REF!</definedName>
    <definedName name="aaa" localSheetId="1" hidden="1">#REF!</definedName>
    <definedName name="aaa" hidden="1">#REF!</definedName>
    <definedName name="aaaa" hidden="1">#REF!</definedName>
    <definedName name="aaaaa" hidden="1">#REF!</definedName>
    <definedName name="aaaaaa" hidden="1">#REF!</definedName>
    <definedName name="aaaaaaa" hidden="1">#REF!</definedName>
    <definedName name="aaaaaaaa" hidden="1">#REF!</definedName>
    <definedName name="aaaaaaaaa" hidden="1">#REF!</definedName>
    <definedName name="aaaaaaaaaaaaaaaaaa" localSheetId="5" hidden="1">#REF!</definedName>
    <definedName name="aaaaaaaaaaaaaaaaaa" localSheetId="21" hidden="1">#REF!</definedName>
    <definedName name="aaaaaaaaaaaaaaaaaa" localSheetId="6" hidden="1">#REF!</definedName>
    <definedName name="aaaaaaaaaaaaaaaaaa" localSheetId="7" hidden="1">#REF!</definedName>
    <definedName name="aaaaaaaaaaaaaaaaaa" localSheetId="9" hidden="1">#REF!</definedName>
    <definedName name="aaaaaaaaaaaaaaaaaa" localSheetId="10" hidden="1">#REF!</definedName>
    <definedName name="aaaaaaaaaaaaaaaaaa" localSheetId="14" hidden="1">#REF!</definedName>
    <definedName name="aaaaaaaaaaaaaaaaaa" localSheetId="15" hidden="1">#REF!</definedName>
    <definedName name="aaaaaaaaaaaaaaaaaa" localSheetId="20" hidden="1">#REF!</definedName>
    <definedName name="aaaaaaaaaaaaaaaaaa" localSheetId="22" hidden="1">#REF!</definedName>
    <definedName name="aaaaaaaaaaaaaaaaaa" localSheetId="23" hidden="1">#REF!</definedName>
    <definedName name="aaaaaaaaaaaaaaaaaa" localSheetId="24" hidden="1">#REF!</definedName>
    <definedName name="aaaaaaaaaaaaaaaaaa" localSheetId="27" hidden="1">#REF!</definedName>
    <definedName name="aaaaaaaaaaaaaaaaaa" localSheetId="28" hidden="1">#REF!</definedName>
    <definedName name="aaaaaaaaaaaaaaaaaa" localSheetId="30" hidden="1">#REF!</definedName>
    <definedName name="aaaaaaaaaaaaaaaaaa" localSheetId="31" hidden="1">#REF!</definedName>
    <definedName name="aaaaaaaaaaaaaaaaaa" localSheetId="1" hidden="1">#REF!</definedName>
    <definedName name="aaaaaaaaaaaaaaaaaa" hidden="1">#REF!</definedName>
    <definedName name="d" hidden="1">#REF!</definedName>
    <definedName name="dd" hidden="1">#REF!</definedName>
    <definedName name="ddd" hidden="1">#REF!</definedName>
    <definedName name="dddd" hidden="1">#REF!</definedName>
    <definedName name="ddddd" hidden="1">#REF!</definedName>
    <definedName name="dddddd" hidden="1">#REF!</definedName>
    <definedName name="ddddddd" hidden="1">#REF!</definedName>
    <definedName name="ddddddddd" hidden="1">#REF!</definedName>
    <definedName name="dddddddddd" hidden="1">#REF!</definedName>
    <definedName name="f" hidden="1">#REF!</definedName>
    <definedName name="ff" hidden="1">#REF!</definedName>
    <definedName name="fff" hidden="1">#REF!</definedName>
    <definedName name="ffff" hidden="1">#REF!</definedName>
    <definedName name="fffff" hidden="1">#REF!</definedName>
    <definedName name="ffffff" hidden="1">#REF!</definedName>
    <definedName name="fffffff" hidden="1">#REF!</definedName>
    <definedName name="fffffffff" hidden="1">#REF!</definedName>
    <definedName name="ffffffffff" hidden="1">#REF!</definedName>
    <definedName name="ggg" hidden="1">#REF!</definedName>
    <definedName name="ｌ" localSheetId="5" hidden="1">#REF!</definedName>
    <definedName name="ｌ" localSheetId="21" hidden="1">#REF!</definedName>
    <definedName name="ｌ" localSheetId="6" hidden="1">#REF!</definedName>
    <definedName name="ｌ" localSheetId="7" hidden="1">#REF!</definedName>
    <definedName name="ｌ" localSheetId="9" hidden="1">#REF!</definedName>
    <definedName name="ｌ" localSheetId="10" hidden="1">#REF!</definedName>
    <definedName name="ｌ" localSheetId="14" hidden="1">#REF!</definedName>
    <definedName name="ｌ" localSheetId="15" hidden="1">#REF!</definedName>
    <definedName name="ｌ" localSheetId="20" hidden="1">#REF!</definedName>
    <definedName name="ｌ" localSheetId="22" hidden="1">#REF!</definedName>
    <definedName name="ｌ" localSheetId="23" hidden="1">#REF!</definedName>
    <definedName name="ｌ" localSheetId="24" hidden="1">#REF!</definedName>
    <definedName name="ｌ" localSheetId="27" hidden="1">#REF!</definedName>
    <definedName name="ｌ" localSheetId="28" hidden="1">#REF!</definedName>
    <definedName name="ｌ" localSheetId="30" hidden="1">#REF!</definedName>
    <definedName name="ｌ" localSheetId="31" hidden="1">#REF!</definedName>
    <definedName name="ｌ" localSheetId="1" hidden="1">#REF!</definedName>
    <definedName name="ｌ" hidden="1">#REF!</definedName>
    <definedName name="_xlnm.Print_Area" localSheetId="5">'【記載例】第2号様式別紙1（所要額調書、対象経費内訳）'!$A$1:$O$50</definedName>
    <definedName name="_xlnm.Print_Area" localSheetId="21">'【記載例】第4号様式別紙1（精算書、対象経費内訳）'!$A$1:$L$90</definedName>
    <definedName name="_xlnm.Print_Area" localSheetId="4">'基準額算出（特定行為）'!$A$1:$Y$46</definedName>
    <definedName name="_xlnm.Print_Area" localSheetId="32">'基準額算出（特定行為精算）'!$A$1:$Y$49</definedName>
    <definedName name="_xlnm.Print_Area" localSheetId="13">'基準額算出（臨床研修（医師））'!$A$1:$Y$166</definedName>
    <definedName name="_xlnm.Print_Area" localSheetId="33">'基準額算出（臨床研修（医師）精算）'!$A$1:$Z$166</definedName>
    <definedName name="_xlnm.Print_Area" localSheetId="29">'基準額算出（臨床研修（歯科））'!$A$1:$X$59</definedName>
    <definedName name="_xlnm.Print_Area" localSheetId="34">'基準額算出（臨床研修（歯科）精算）'!$A$1:$X$59</definedName>
    <definedName name="_xlnm.Print_Area" localSheetId="3">第2号様式!$A$1:$I$41</definedName>
    <definedName name="_xlnm.Print_Area" localSheetId="6">'第2号様式別紙1-1（所要額調書、対象経費内訳）'!$A$1:$N$93</definedName>
    <definedName name="_xlnm.Print_Area" localSheetId="7">'第2号様式別紙1-2（所要額調書、対象経費内訳 ）'!$A$1:$P$94</definedName>
    <definedName name="_xlnm.Print_Area" localSheetId="8">'第2号様式別紙2-1（臨床研修（医師）事業計画書）'!$A$1:$W$44</definedName>
    <definedName name="_xlnm.Print_Area" localSheetId="9">'第2号様式別紙2-1（臨床研修（医師）事業計画書）附表A1'!$A$1:$AE$29</definedName>
    <definedName name="_xlnm.Print_Area" localSheetId="10">'第2号様式別紙2-1（臨床研修（医師）事業計画書）附表A2'!$A$1:$AE$45</definedName>
    <definedName name="_xlnm.Print_Area" localSheetId="11">'第2号様式別紙2-2（臨床研修（医師）事業計画書）'!$A$1:$G$37</definedName>
    <definedName name="_xlnm.Print_Area" localSheetId="12">'第2号様式別紙2-3（臨床研修（医師）事業計画書）'!$A$1:$G$27</definedName>
    <definedName name="_xlnm.Print_Area" localSheetId="14">'第2号様式別紙2-4（臨床研修（医師）事業計画書）'!$A$1:$Y$163</definedName>
    <definedName name="_xlnm.Print_Area" localSheetId="15">'第2号様式別紙2-5（臨床研修（医師）事業計画書）'!$A$1:$Y$163</definedName>
    <definedName name="_xlnm.Print_Area" localSheetId="16">第3号様式!$A$1:$T$57</definedName>
    <definedName name="_xlnm.Print_Area" localSheetId="18">第4号様式!$A$1:$I$33</definedName>
    <definedName name="_xlnm.Print_Area" localSheetId="19">'第4号様式別紙1-1（精算書、対象経費内訳）'!$A$1:$O$90</definedName>
    <definedName name="_xlnm.Print_Area" localSheetId="20">'第4号様式別紙1-2（精算書、対象経費内訳 ）（医師）'!$A$1:$Q$91</definedName>
    <definedName name="_xlnm.Print_Area" localSheetId="22">'第4号様式別紙2-1（臨床研修（医師）実績報告）'!$A$1:$W$44</definedName>
    <definedName name="_xlnm.Print_Area" localSheetId="23">'第4号様式別紙2-1（臨床研修（医師）実績報告）附表 A1'!$A$1:$AE$29</definedName>
    <definedName name="_xlnm.Print_Area" localSheetId="24">'第4号様式別紙2-1（臨床研修（医師）実績報告）附表 A2'!$A$1:$AE$45</definedName>
    <definedName name="_xlnm.Print_Area" localSheetId="25">'第4号様式別紙2-2（臨床研修（医師）実績報告）'!$A$1:$G$35</definedName>
    <definedName name="_xlnm.Print_Area" localSheetId="26">'第4号様式別紙2-3（臨床研修（医師）実績報告）'!$A$1:$G$27</definedName>
    <definedName name="_xlnm.Print_Area" localSheetId="27">'第4号様式別紙2-4（臨床研修（医師）実績報告）'!$A$1:$Y$163</definedName>
    <definedName name="_xlnm.Print_Area" localSheetId="28">'第4号様式別紙2-5（臨床研修（医師）実績報告）'!$A$1:$Y$163</definedName>
    <definedName name="_xlnm.Print_Area" localSheetId="30">'別紙様式 3-2'!$A$1:$T$48</definedName>
    <definedName name="_xlnm.Print_Area" localSheetId="31">'別紙様式 3-３'!$A$1:$T$48</definedName>
    <definedName name="s" hidden="1">#REF!</definedName>
    <definedName name="ss" hidden="1">#REF!</definedName>
    <definedName name="sss" hidden="1">#REF!</definedName>
    <definedName name="ssss" hidden="1">#REF!</definedName>
    <definedName name="sssss" hidden="1">#REF!</definedName>
    <definedName name="ssssss" hidden="1">#REF!</definedName>
    <definedName name="sssssss" hidden="1">#REF!</definedName>
    <definedName name="ssssssss" hidden="1">#REF!</definedName>
    <definedName name="sssssssss" hidden="1">#REF!</definedName>
    <definedName name="ｗ" localSheetId="20" hidden="1">#REF!</definedName>
    <definedName name="ｗ" localSheetId="22" hidden="1">#REF!</definedName>
    <definedName name="ｗ" localSheetId="23" hidden="1">#REF!</definedName>
    <definedName name="ｗ" localSheetId="24" hidden="1">#REF!</definedName>
    <definedName name="ｗ" localSheetId="27" hidden="1">#REF!</definedName>
    <definedName name="ｗ" localSheetId="28" hidden="1">#REF!</definedName>
    <definedName name="ｗ" localSheetId="1" hidden="1">#REF!</definedName>
    <definedName name="ｗ" hidden="1">#REF!</definedName>
    <definedName name="Z_3B354CA7_5DDB_486E_B190_D1AF122751B8_.wvu.PrintArea" localSheetId="16" hidden="1">第3号様式!$A$1:$T$48</definedName>
    <definedName name="Z_3B354CA7_5DDB_486E_B190_D1AF122751B8_.wvu.PrintArea" localSheetId="30" hidden="1">'別紙様式 3-2'!$A$1:$T$48</definedName>
    <definedName name="Z_3B354CA7_5DDB_486E_B190_D1AF122751B8_.wvu.PrintArea" localSheetId="31" hidden="1">'別紙様式 3-３'!$A$1:$T$48</definedName>
    <definedName name="あ" localSheetId="5" hidden="1">#REF!</definedName>
    <definedName name="あ" localSheetId="21" hidden="1">#REF!</definedName>
    <definedName name="あ" localSheetId="6" hidden="1">#REF!</definedName>
    <definedName name="あ" localSheetId="7" hidden="1">#REF!</definedName>
    <definedName name="あ" localSheetId="9" hidden="1">#REF!</definedName>
    <definedName name="あ" localSheetId="10" hidden="1">#REF!</definedName>
    <definedName name="あ" localSheetId="14" hidden="1">#REF!</definedName>
    <definedName name="あ" localSheetId="15" hidden="1">#REF!</definedName>
    <definedName name="あ" localSheetId="20" hidden="1">#REF!</definedName>
    <definedName name="あ" localSheetId="22" hidden="1">#REF!</definedName>
    <definedName name="あ" localSheetId="23" hidden="1">#REF!</definedName>
    <definedName name="あ" localSheetId="24" hidden="1">#REF!</definedName>
    <definedName name="あ" localSheetId="27" hidden="1">#REF!</definedName>
    <definedName name="あ" localSheetId="28" hidden="1">#REF!</definedName>
    <definedName name="あ" localSheetId="30" hidden="1">#REF!</definedName>
    <definedName name="あ" localSheetId="31" hidden="1">#REF!</definedName>
    <definedName name="あ" localSheetId="1" hidden="1">#REF!</definedName>
    <definedName name="あ" hidden="1">#REF!</definedName>
    <definedName name="き" localSheetId="5" hidden="1">#REF!</definedName>
    <definedName name="き" localSheetId="21" hidden="1">#REF!</definedName>
    <definedName name="き" localSheetId="6" hidden="1">#REF!</definedName>
    <definedName name="き" localSheetId="7" hidden="1">#REF!</definedName>
    <definedName name="き" localSheetId="9" hidden="1">#REF!</definedName>
    <definedName name="き" localSheetId="10" hidden="1">#REF!</definedName>
    <definedName name="き" localSheetId="14" hidden="1">#REF!</definedName>
    <definedName name="き" localSheetId="15" hidden="1">#REF!</definedName>
    <definedName name="き" localSheetId="20" hidden="1">#REF!</definedName>
    <definedName name="き" localSheetId="22" hidden="1">#REF!</definedName>
    <definedName name="き" localSheetId="23" hidden="1">#REF!</definedName>
    <definedName name="き" localSheetId="24" hidden="1">#REF!</definedName>
    <definedName name="き" localSheetId="27" hidden="1">#REF!</definedName>
    <definedName name="き" localSheetId="28" hidden="1">#REF!</definedName>
    <definedName name="き" localSheetId="1" hidden="1">#REF!</definedName>
    <definedName name="き" hidden="1">#REF!</definedName>
    <definedName name="さいとう" localSheetId="20" hidden="1">#REF!</definedName>
    <definedName name="さいとう" localSheetId="22" hidden="1">#REF!</definedName>
    <definedName name="さいとう" localSheetId="23" hidden="1">#REF!</definedName>
    <definedName name="さいとう" localSheetId="24" hidden="1">#REF!</definedName>
    <definedName name="さいとう" localSheetId="27" hidden="1">#REF!</definedName>
    <definedName name="さいとう" localSheetId="28" hidden="1">#REF!</definedName>
    <definedName name="さいとう" localSheetId="1" hidden="1">#REF!</definedName>
    <definedName name="さいとう" hidden="1">#REF!</definedName>
    <definedName name="っｓ" localSheetId="9" hidden="1">#REF!</definedName>
    <definedName name="っｓ" localSheetId="10" hidden="1">#REF!</definedName>
    <definedName name="っｓ" localSheetId="15" hidden="1">#REF!</definedName>
    <definedName name="っｓ" localSheetId="23" hidden="1">#REF!</definedName>
    <definedName name="っｓ" localSheetId="24" hidden="1">#REF!</definedName>
    <definedName name="っｓ" localSheetId="28" hidden="1">#REF!</definedName>
    <definedName name="っｓ" hidden="1">#REF!</definedName>
    <definedName name="っっっっっｇ" localSheetId="9" hidden="1">#REF!</definedName>
    <definedName name="っっっっっｇ" localSheetId="10" hidden="1">#REF!</definedName>
    <definedName name="っっっっっｇ" localSheetId="15" hidden="1">#REF!</definedName>
    <definedName name="っっっっっｇ" localSheetId="23" hidden="1">#REF!</definedName>
    <definedName name="っっっっっｇ" localSheetId="24" hidden="1">#REF!</definedName>
    <definedName name="っっっっっｇ" localSheetId="28" hidden="1">#REF!</definedName>
    <definedName name="っっっっっｇ" hidden="1">#REF!</definedName>
    <definedName name="別紙１７" localSheetId="5" hidden="1">#REF!</definedName>
    <definedName name="別紙１７" localSheetId="21" hidden="1">#REF!</definedName>
    <definedName name="別紙１７" localSheetId="6" hidden="1">#REF!</definedName>
    <definedName name="別紙１７" localSheetId="7" hidden="1">#REF!</definedName>
    <definedName name="別紙１７" localSheetId="9" hidden="1">#REF!</definedName>
    <definedName name="別紙１７" localSheetId="10" hidden="1">#REF!</definedName>
    <definedName name="別紙１７" localSheetId="14" hidden="1">#REF!</definedName>
    <definedName name="別紙１７" localSheetId="15" hidden="1">#REF!</definedName>
    <definedName name="別紙１７" localSheetId="20" hidden="1">#REF!</definedName>
    <definedName name="別紙１７" localSheetId="22" hidden="1">#REF!</definedName>
    <definedName name="別紙１７" localSheetId="23" hidden="1">#REF!</definedName>
    <definedName name="別紙１７" localSheetId="24" hidden="1">#REF!</definedName>
    <definedName name="別紙１７" localSheetId="27" hidden="1">#REF!</definedName>
    <definedName name="別紙１７" localSheetId="28" hidden="1">#REF!</definedName>
    <definedName name="別紙１７" localSheetId="30" hidden="1">#REF!</definedName>
    <definedName name="別紙１７" localSheetId="31" hidden="1">#REF!</definedName>
    <definedName name="別紙１７" localSheetId="1" hidden="1">#REF!</definedName>
    <definedName name="別紙１７" hidden="1">#REF!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2" i="523" l="1"/>
  <c r="J13" i="523"/>
  <c r="K13" i="523" s="1"/>
  <c r="K12" i="523"/>
  <c r="I11" i="522"/>
  <c r="I12" i="522"/>
  <c r="F91" i="523" l="1"/>
  <c r="U151" i="511"/>
  <c r="Q105" i="511" l="1"/>
  <c r="U109" i="511"/>
  <c r="U151" i="531"/>
  <c r="U151" i="530"/>
  <c r="U151" i="510"/>
  <c r="AB109" i="510"/>
  <c r="U109" i="510"/>
  <c r="J12" i="518"/>
  <c r="N13" i="518"/>
  <c r="L12" i="480"/>
  <c r="L11" i="480"/>
  <c r="L13" i="533"/>
  <c r="K13" i="533"/>
  <c r="Q105" i="531" l="1"/>
  <c r="N154" i="531"/>
  <c r="U71" i="531"/>
  <c r="U70" i="531"/>
  <c r="U69" i="531"/>
  <c r="U68" i="531"/>
  <c r="U66" i="531"/>
  <c r="U65" i="531"/>
  <c r="U64" i="531"/>
  <c r="U63" i="531"/>
  <c r="U63" i="530"/>
  <c r="U55" i="531"/>
  <c r="Q16" i="531"/>
  <c r="Q15" i="531"/>
  <c r="M16" i="531"/>
  <c r="M15" i="531"/>
  <c r="N154" i="530"/>
  <c r="U71" i="530"/>
  <c r="U70" i="530"/>
  <c r="U69" i="530"/>
  <c r="U68" i="530"/>
  <c r="U66" i="530"/>
  <c r="U65" i="530"/>
  <c r="U64" i="530"/>
  <c r="U55" i="530"/>
  <c r="Q16" i="530"/>
  <c r="Q15" i="530"/>
  <c r="M16" i="530"/>
  <c r="M15" i="530"/>
  <c r="F10" i="529"/>
  <c r="V34" i="527"/>
  <c r="V33" i="527"/>
  <c r="V32" i="527"/>
  <c r="U34" i="527"/>
  <c r="U33" i="527"/>
  <c r="U32" i="527"/>
  <c r="T25" i="526"/>
  <c r="T24" i="526"/>
  <c r="V25" i="526"/>
  <c r="V24" i="526"/>
  <c r="U25" i="526"/>
  <c r="U24" i="526"/>
  <c r="F90" i="522"/>
  <c r="O11" i="522"/>
  <c r="J12" i="522"/>
  <c r="L12" i="522" s="1"/>
  <c r="J11" i="480" l="1"/>
  <c r="J11" i="522"/>
  <c r="L11" i="522" s="1"/>
  <c r="U158" i="531" l="1"/>
  <c r="AB156" i="531" s="1"/>
  <c r="Q130" i="531"/>
  <c r="U130" i="531" s="1"/>
  <c r="U127" i="531"/>
  <c r="U125" i="531"/>
  <c r="U124" i="531" s="1"/>
  <c r="U121" i="531"/>
  <c r="U114" i="531"/>
  <c r="AB78" i="531"/>
  <c r="Q85" i="531" s="1"/>
  <c r="K48" i="531"/>
  <c r="U41" i="531"/>
  <c r="U42" i="531" s="1"/>
  <c r="J31" i="531"/>
  <c r="T31" i="531" s="1"/>
  <c r="J32" i="531"/>
  <c r="T32" i="531" s="1"/>
  <c r="M17" i="531"/>
  <c r="J25" i="531" s="1"/>
  <c r="T25" i="531" s="1"/>
  <c r="U158" i="530"/>
  <c r="AB156" i="530" s="1"/>
  <c r="Q130" i="530"/>
  <c r="U130" i="530" s="1"/>
  <c r="U127" i="530"/>
  <c r="U125" i="530"/>
  <c r="U124" i="530" s="1"/>
  <c r="U121" i="530"/>
  <c r="U114" i="530"/>
  <c r="AB78" i="530"/>
  <c r="Q87" i="530" s="1"/>
  <c r="K48" i="530"/>
  <c r="U41" i="530"/>
  <c r="U42" i="530" s="1"/>
  <c r="AH33" i="530"/>
  <c r="J31" i="530"/>
  <c r="T31" i="530" s="1"/>
  <c r="F34" i="528"/>
  <c r="X45" i="527"/>
  <c r="AH46" i="527" s="1"/>
  <c r="AB38" i="527"/>
  <c r="AI37" i="527" s="1"/>
  <c r="I27" i="525" s="1"/>
  <c r="AD35" i="527"/>
  <c r="AB43" i="527" s="1"/>
  <c r="AI44" i="527" s="1"/>
  <c r="AC35" i="527"/>
  <c r="AB35" i="527"/>
  <c r="K24" i="525" s="1"/>
  <c r="K39" i="525" s="1"/>
  <c r="AA35" i="527"/>
  <c r="J24" i="525" s="1"/>
  <c r="J39" i="525" s="1"/>
  <c r="Z35" i="527"/>
  <c r="X43" i="527" s="1"/>
  <c r="AH44" i="527" s="1"/>
  <c r="Y35" i="527"/>
  <c r="X35" i="527"/>
  <c r="W35" i="527"/>
  <c r="T34" i="527"/>
  <c r="AI33" i="527" s="1"/>
  <c r="C23" i="525" s="1"/>
  <c r="C38" i="525" s="1"/>
  <c r="AK33" i="527"/>
  <c r="E23" i="525" s="1"/>
  <c r="E38" i="525" s="1"/>
  <c r="AJ33" i="527"/>
  <c r="D23" i="525" s="1"/>
  <c r="D38" i="525" s="1"/>
  <c r="AD33" i="527"/>
  <c r="AC33" i="527"/>
  <c r="AB33" i="527"/>
  <c r="AB40" i="527" s="1"/>
  <c r="AI39" i="527" s="1"/>
  <c r="I29" i="525" s="1"/>
  <c r="AA33" i="527"/>
  <c r="Z33" i="527"/>
  <c r="X38" i="527" s="1"/>
  <c r="AH37" i="527" s="1"/>
  <c r="E27" i="525" s="1"/>
  <c r="Y33" i="527"/>
  <c r="H22" i="525" s="1"/>
  <c r="X33" i="527"/>
  <c r="G22" i="525" s="1"/>
  <c r="W33" i="527"/>
  <c r="F22" i="525" s="1"/>
  <c r="S31" i="527"/>
  <c r="R31" i="527"/>
  <c r="Q31" i="527"/>
  <c r="P31" i="527"/>
  <c r="O31" i="527"/>
  <c r="N31" i="527"/>
  <c r="M31" i="527"/>
  <c r="L31" i="527"/>
  <c r="K31" i="527"/>
  <c r="T31" i="527" s="1"/>
  <c r="J31" i="527"/>
  <c r="I31" i="527"/>
  <c r="H31" i="527"/>
  <c r="T30" i="527"/>
  <c r="T29" i="527"/>
  <c r="T28" i="527"/>
  <c r="S27" i="527"/>
  <c r="R27" i="527"/>
  <c r="Q27" i="527"/>
  <c r="P27" i="527"/>
  <c r="O27" i="527"/>
  <c r="N27" i="527"/>
  <c r="M27" i="527"/>
  <c r="L27" i="527"/>
  <c r="K27" i="527"/>
  <c r="T27" i="527" s="1"/>
  <c r="J27" i="527"/>
  <c r="I27" i="527"/>
  <c r="H27" i="527"/>
  <c r="T26" i="527"/>
  <c r="T25" i="527"/>
  <c r="T24" i="527"/>
  <c r="S23" i="527"/>
  <c r="R23" i="527"/>
  <c r="Q23" i="527"/>
  <c r="P23" i="527"/>
  <c r="O23" i="527"/>
  <c r="N23" i="527"/>
  <c r="M23" i="527"/>
  <c r="L23" i="527"/>
  <c r="K23" i="527"/>
  <c r="T23" i="527" s="1"/>
  <c r="J23" i="527"/>
  <c r="I23" i="527"/>
  <c r="H23" i="527"/>
  <c r="T22" i="527"/>
  <c r="T21" i="527"/>
  <c r="T20" i="527"/>
  <c r="T32" i="527" s="1"/>
  <c r="C21" i="525" s="1"/>
  <c r="S19" i="527"/>
  <c r="R19" i="527"/>
  <c r="Q19" i="527"/>
  <c r="P19" i="527"/>
  <c r="O19" i="527"/>
  <c r="N19" i="527"/>
  <c r="M19" i="527"/>
  <c r="L19" i="527"/>
  <c r="K19" i="527"/>
  <c r="T19" i="527" s="1"/>
  <c r="J19" i="527"/>
  <c r="I19" i="527"/>
  <c r="H19" i="527"/>
  <c r="T18" i="527"/>
  <c r="AI17" i="527"/>
  <c r="AH38" i="531" s="1"/>
  <c r="T17" i="527"/>
  <c r="T33" i="527" s="1"/>
  <c r="C22" i="525" s="1"/>
  <c r="T16" i="527"/>
  <c r="AJ15" i="527"/>
  <c r="AI15" i="527"/>
  <c r="AH15" i="527"/>
  <c r="AB27" i="526"/>
  <c r="AJ21" i="526" s="1"/>
  <c r="X27" i="526"/>
  <c r="AI21" i="526" s="1"/>
  <c r="AD25" i="526"/>
  <c r="AC25" i="526"/>
  <c r="AB25" i="526"/>
  <c r="AA25" i="526"/>
  <c r="AB29" i="526" s="1"/>
  <c r="AJ23" i="526" s="1"/>
  <c r="Z25" i="526"/>
  <c r="Y25" i="526"/>
  <c r="H9" i="525" s="1"/>
  <c r="X25" i="526"/>
  <c r="G9" i="525" s="1"/>
  <c r="G37" i="525" s="1"/>
  <c r="W25" i="526"/>
  <c r="F9" i="525" s="1"/>
  <c r="T23" i="526"/>
  <c r="T22" i="526"/>
  <c r="T21" i="526"/>
  <c r="T20" i="526"/>
  <c r="C8" i="525" s="1"/>
  <c r="T19" i="526"/>
  <c r="T18" i="526"/>
  <c r="T17" i="526"/>
  <c r="C9" i="525" s="1"/>
  <c r="T16" i="526"/>
  <c r="AK15" i="526"/>
  <c r="AJ15" i="526"/>
  <c r="AI15" i="526"/>
  <c r="AJ17" i="526" s="1"/>
  <c r="L39" i="525"/>
  <c r="F39" i="525"/>
  <c r="I37" i="525"/>
  <c r="E42" i="525" s="1"/>
  <c r="D36" i="525"/>
  <c r="M24" i="525"/>
  <c r="M39" i="525" s="1"/>
  <c r="U42" i="525" s="1"/>
  <c r="L24" i="525"/>
  <c r="H24" i="525"/>
  <c r="H39" i="525" s="1"/>
  <c r="G24" i="525"/>
  <c r="G39" i="525" s="1"/>
  <c r="F24" i="525"/>
  <c r="M22" i="525"/>
  <c r="L22" i="525"/>
  <c r="K22" i="525"/>
  <c r="J22" i="525"/>
  <c r="J37" i="525" s="1"/>
  <c r="I22" i="525"/>
  <c r="E22" i="525"/>
  <c r="D22" i="525"/>
  <c r="E21" i="525"/>
  <c r="E36" i="525" s="1"/>
  <c r="D21" i="525"/>
  <c r="M9" i="525"/>
  <c r="M37" i="525" s="1"/>
  <c r="I42" i="525" s="1"/>
  <c r="L9" i="525"/>
  <c r="L37" i="525" s="1"/>
  <c r="K9" i="525"/>
  <c r="K37" i="525" s="1"/>
  <c r="J9" i="525"/>
  <c r="I9" i="525"/>
  <c r="E9" i="525"/>
  <c r="E37" i="525" s="1"/>
  <c r="D9" i="525"/>
  <c r="D37" i="525" s="1"/>
  <c r="E8" i="525"/>
  <c r="D8" i="525"/>
  <c r="Q14" i="523"/>
  <c r="P14" i="523"/>
  <c r="D14" i="523"/>
  <c r="C14" i="523"/>
  <c r="E13" i="523"/>
  <c r="L13" i="523" s="1"/>
  <c r="N13" i="523" s="1"/>
  <c r="I12" i="523"/>
  <c r="I14" i="523" s="1"/>
  <c r="F14" i="523"/>
  <c r="E12" i="523"/>
  <c r="F11" i="522"/>
  <c r="N13" i="522"/>
  <c r="M13" i="522"/>
  <c r="F13" i="522"/>
  <c r="D13" i="522"/>
  <c r="C13" i="522"/>
  <c r="O12" i="522"/>
  <c r="H12" i="522"/>
  <c r="E12" i="522"/>
  <c r="H11" i="522"/>
  <c r="E11" i="522"/>
  <c r="B5" i="522"/>
  <c r="P4" i="522"/>
  <c r="B1" i="522"/>
  <c r="B24" i="519"/>
  <c r="A7" i="519"/>
  <c r="K12" i="518"/>
  <c r="I12" i="518"/>
  <c r="J13" i="518"/>
  <c r="H11" i="480"/>
  <c r="E14" i="523" l="1"/>
  <c r="U109" i="530"/>
  <c r="Q109" i="530"/>
  <c r="U105" i="530"/>
  <c r="Q105" i="530"/>
  <c r="AB105" i="530"/>
  <c r="Q93" i="531"/>
  <c r="U109" i="531"/>
  <c r="Q109" i="531"/>
  <c r="U105" i="531"/>
  <c r="E13" i="522"/>
  <c r="O13" i="522"/>
  <c r="Q138" i="531"/>
  <c r="U138" i="531" s="1"/>
  <c r="Q27" i="525"/>
  <c r="Q138" i="530"/>
  <c r="U138" i="530" s="1"/>
  <c r="I14" i="525"/>
  <c r="I44" i="525" s="1"/>
  <c r="Q144" i="531"/>
  <c r="U144" i="531" s="1"/>
  <c r="Q144" i="530"/>
  <c r="U144" i="530" s="1"/>
  <c r="C37" i="525"/>
  <c r="V16" i="531"/>
  <c r="Q29" i="525"/>
  <c r="Q44" i="525" s="1"/>
  <c r="Q139" i="530"/>
  <c r="U139" i="530" s="1"/>
  <c r="Q139" i="531"/>
  <c r="U139" i="531" s="1"/>
  <c r="C36" i="525"/>
  <c r="F37" i="525"/>
  <c r="Q134" i="530"/>
  <c r="U134" i="530" s="1"/>
  <c r="E12" i="525"/>
  <c r="Q134" i="531"/>
  <c r="U134" i="531" s="1"/>
  <c r="I12" i="525"/>
  <c r="Q143" i="531"/>
  <c r="U143" i="531" s="1"/>
  <c r="Q143" i="530"/>
  <c r="U143" i="530" s="1"/>
  <c r="H37" i="525"/>
  <c r="AB109" i="531"/>
  <c r="AB105" i="531"/>
  <c r="I13" i="522"/>
  <c r="H13" i="522"/>
  <c r="Q17" i="530"/>
  <c r="V15" i="530"/>
  <c r="J32" i="530"/>
  <c r="T32" i="530" s="1"/>
  <c r="Q147" i="531"/>
  <c r="U147" i="531" s="1"/>
  <c r="Q147" i="530"/>
  <c r="U147" i="530" s="1"/>
  <c r="U27" i="525"/>
  <c r="G13" i="522"/>
  <c r="Z76" i="530"/>
  <c r="Q91" i="530"/>
  <c r="U77" i="530" s="1"/>
  <c r="Q17" i="531"/>
  <c r="J26" i="531" s="1"/>
  <c r="T26" i="531" s="1"/>
  <c r="U27" i="531" s="1"/>
  <c r="Q87" i="531"/>
  <c r="Q93" i="530"/>
  <c r="Z76" i="531"/>
  <c r="Q91" i="531"/>
  <c r="U77" i="531" s="1"/>
  <c r="Q95" i="530"/>
  <c r="J14" i="523"/>
  <c r="X29" i="526"/>
  <c r="AI23" i="526" s="1"/>
  <c r="AB45" i="527"/>
  <c r="AI46" i="527" s="1"/>
  <c r="Q79" i="530"/>
  <c r="Q97" i="530"/>
  <c r="V15" i="531"/>
  <c r="Q95" i="531"/>
  <c r="J13" i="522"/>
  <c r="L12" i="523"/>
  <c r="N12" i="523" s="1"/>
  <c r="I24" i="525"/>
  <c r="I39" i="525" s="1"/>
  <c r="Q42" i="525" s="1"/>
  <c r="X40" i="527"/>
  <c r="AH39" i="527" s="1"/>
  <c r="E29" i="525" s="1"/>
  <c r="V16" i="530"/>
  <c r="Q81" i="530"/>
  <c r="Q99" i="530"/>
  <c r="AB109" i="530"/>
  <c r="U155" i="530"/>
  <c r="AB155" i="530" s="1"/>
  <c r="Q79" i="531"/>
  <c r="Q97" i="531"/>
  <c r="U155" i="531"/>
  <c r="AB155" i="531" s="1"/>
  <c r="Q83" i="530"/>
  <c r="Q81" i="531"/>
  <c r="Q99" i="531"/>
  <c r="M17" i="530"/>
  <c r="J25" i="530" s="1"/>
  <c r="T25" i="530" s="1"/>
  <c r="Q85" i="530"/>
  <c r="Q83" i="531"/>
  <c r="C23" i="354"/>
  <c r="C22" i="354"/>
  <c r="C21" i="354"/>
  <c r="C9" i="354"/>
  <c r="C8" i="354"/>
  <c r="J26" i="530" l="1"/>
  <c r="T26" i="530" s="1"/>
  <c r="U27" i="530" s="1"/>
  <c r="U142" i="530"/>
  <c r="U137" i="530"/>
  <c r="Q148" i="531"/>
  <c r="U148" i="531" s="1"/>
  <c r="U146" i="531" s="1"/>
  <c r="Q148" i="530"/>
  <c r="U148" i="530" s="1"/>
  <c r="U146" i="530" s="1"/>
  <c r="U29" i="525"/>
  <c r="U44" i="525" s="1"/>
  <c r="L14" i="523"/>
  <c r="K14" i="523"/>
  <c r="E14" i="525"/>
  <c r="E44" i="525" s="1"/>
  <c r="Q135" i="531"/>
  <c r="U135" i="531" s="1"/>
  <c r="U133" i="531" s="1"/>
  <c r="Q135" i="530"/>
  <c r="U135" i="530" s="1"/>
  <c r="U133" i="530" s="1"/>
  <c r="Q101" i="530"/>
  <c r="U101" i="530" s="1"/>
  <c r="U76" i="530" s="1"/>
  <c r="M115" i="530"/>
  <c r="V17" i="530"/>
  <c r="Q115" i="530" s="1"/>
  <c r="Q101" i="531"/>
  <c r="U101" i="531" s="1"/>
  <c r="U76" i="531" s="1"/>
  <c r="M115" i="531"/>
  <c r="V17" i="531"/>
  <c r="Q115" i="531" s="1"/>
  <c r="U142" i="531"/>
  <c r="U28" i="531"/>
  <c r="U137" i="531"/>
  <c r="U28" i="530"/>
  <c r="Q114" i="530" l="1"/>
  <c r="AA114" i="530" s="1"/>
  <c r="U120" i="530"/>
  <c r="Q112" i="530"/>
  <c r="Q120" i="530"/>
  <c r="Q114" i="531"/>
  <c r="AA114" i="531" s="1"/>
  <c r="Q112" i="531"/>
  <c r="U120" i="531"/>
  <c r="U66" i="511"/>
  <c r="U65" i="511"/>
  <c r="U64" i="511"/>
  <c r="AA115" i="530" l="1"/>
  <c r="AB154" i="531"/>
  <c r="AB151" i="531"/>
  <c r="AB154" i="530"/>
  <c r="AB151" i="530"/>
  <c r="AA115" i="531"/>
  <c r="F91" i="518"/>
  <c r="F90" i="480"/>
  <c r="F11" i="480" s="1"/>
  <c r="U29" i="354"/>
  <c r="U27" i="354"/>
  <c r="Q29" i="354"/>
  <c r="Q27" i="354"/>
  <c r="I29" i="354"/>
  <c r="I27" i="354"/>
  <c r="E29" i="354"/>
  <c r="E27" i="354"/>
  <c r="I14" i="354"/>
  <c r="E14" i="354"/>
  <c r="I12" i="354"/>
  <c r="E12" i="354"/>
  <c r="C36" i="354" l="1"/>
  <c r="U55" i="511"/>
  <c r="Q16" i="511"/>
  <c r="Q15" i="511"/>
  <c r="U55" i="510"/>
  <c r="Q16" i="510"/>
  <c r="Q15" i="510"/>
  <c r="E13" i="518" l="1"/>
  <c r="K13" i="518" s="1"/>
  <c r="E12" i="518"/>
  <c r="B19" i="518"/>
  <c r="E12" i="480"/>
  <c r="AH33" i="510"/>
  <c r="AI15" i="515" l="1"/>
  <c r="AJ15" i="515"/>
  <c r="AH15" i="515"/>
  <c r="AK15" i="514"/>
  <c r="AJ15" i="514"/>
  <c r="AI15" i="514"/>
  <c r="B63" i="480" l="1"/>
  <c r="B11" i="480" l="1"/>
  <c r="B90" i="518"/>
  <c r="B89" i="518"/>
  <c r="B88" i="518"/>
  <c r="B87" i="518"/>
  <c r="B86" i="518"/>
  <c r="B85" i="518"/>
  <c r="B84" i="518"/>
  <c r="B83" i="518"/>
  <c r="B82" i="518"/>
  <c r="B81" i="518"/>
  <c r="B80" i="518"/>
  <c r="B79" i="518"/>
  <c r="B78" i="518"/>
  <c r="B77" i="518"/>
  <c r="B76" i="518"/>
  <c r="B75" i="518"/>
  <c r="B74" i="518"/>
  <c r="B73" i="518"/>
  <c r="B72" i="518"/>
  <c r="B71" i="518"/>
  <c r="B70" i="518"/>
  <c r="B69" i="518"/>
  <c r="B68" i="518"/>
  <c r="B67" i="518"/>
  <c r="B66" i="518"/>
  <c r="B65" i="518"/>
  <c r="B64" i="518"/>
  <c r="B63" i="518"/>
  <c r="B62" i="518"/>
  <c r="B61" i="518"/>
  <c r="B60" i="518"/>
  <c r="B59" i="518"/>
  <c r="B58" i="518"/>
  <c r="B57" i="518"/>
  <c r="B56" i="518"/>
  <c r="B55" i="518"/>
  <c r="B54" i="518"/>
  <c r="B53" i="518"/>
  <c r="B52" i="518"/>
  <c r="B51" i="518"/>
  <c r="B50" i="518"/>
  <c r="B49" i="518"/>
  <c r="B48" i="518"/>
  <c r="B47" i="518"/>
  <c r="B46" i="518"/>
  <c r="B45" i="518"/>
  <c r="B44" i="518"/>
  <c r="B43" i="518"/>
  <c r="B42" i="518"/>
  <c r="B41" i="518"/>
  <c r="B40" i="518"/>
  <c r="B39" i="518"/>
  <c r="B38" i="518"/>
  <c r="B37" i="518"/>
  <c r="B36" i="518"/>
  <c r="B35" i="518"/>
  <c r="B34" i="518"/>
  <c r="B33" i="518"/>
  <c r="B32" i="518"/>
  <c r="B31" i="518"/>
  <c r="B30" i="518"/>
  <c r="B29" i="518"/>
  <c r="B28" i="518"/>
  <c r="B27" i="518"/>
  <c r="B26" i="518"/>
  <c r="B25" i="518"/>
  <c r="B24" i="518"/>
  <c r="B23" i="518"/>
  <c r="B22" i="518"/>
  <c r="B21" i="518"/>
  <c r="B20" i="518"/>
  <c r="P14" i="518"/>
  <c r="O14" i="518"/>
  <c r="D14" i="518"/>
  <c r="C14" i="518"/>
  <c r="L13" i="518"/>
  <c r="S6" i="518"/>
  <c r="B5" i="518"/>
  <c r="N154" i="511"/>
  <c r="N154" i="510"/>
  <c r="F14" i="518" l="1"/>
  <c r="J14" i="518"/>
  <c r="E14" i="518"/>
  <c r="I14" i="518"/>
  <c r="AK33" i="515"/>
  <c r="AJ33" i="515"/>
  <c r="AI33" i="515"/>
  <c r="AI46" i="515"/>
  <c r="AH46" i="515"/>
  <c r="AI44" i="515"/>
  <c r="AH44" i="515"/>
  <c r="AI39" i="515"/>
  <c r="AH39" i="515"/>
  <c r="AI37" i="515"/>
  <c r="AH37" i="515"/>
  <c r="AI21" i="514"/>
  <c r="F10" i="356"/>
  <c r="AI17" i="515"/>
  <c r="AH38" i="511" s="1"/>
  <c r="AI23" i="514"/>
  <c r="AJ21" i="514"/>
  <c r="AJ17" i="514"/>
  <c r="L12" i="518" l="1"/>
  <c r="N12" i="518" s="1"/>
  <c r="K14" i="518" l="1"/>
  <c r="L14" i="518"/>
  <c r="B12" i="480"/>
  <c r="B19" i="480" l="1"/>
  <c r="B20" i="480"/>
  <c r="B21" i="480"/>
  <c r="B22" i="480"/>
  <c r="B23" i="480"/>
  <c r="B24" i="480"/>
  <c r="B25" i="480"/>
  <c r="B26" i="480"/>
  <c r="B27" i="480"/>
  <c r="B28" i="480"/>
  <c r="B29" i="480"/>
  <c r="B30" i="480"/>
  <c r="B31" i="480"/>
  <c r="B32" i="480"/>
  <c r="B33" i="480"/>
  <c r="B34" i="480"/>
  <c r="B35" i="480"/>
  <c r="B36" i="480"/>
  <c r="B37" i="480"/>
  <c r="B38" i="480"/>
  <c r="B39" i="480"/>
  <c r="B40" i="480"/>
  <c r="B41" i="480"/>
  <c r="B42" i="480"/>
  <c r="B43" i="480"/>
  <c r="B44" i="480"/>
  <c r="B45" i="480"/>
  <c r="B46" i="480"/>
  <c r="B47" i="480"/>
  <c r="B48" i="480"/>
  <c r="B49" i="480"/>
  <c r="B50" i="480"/>
  <c r="B51" i="480"/>
  <c r="B52" i="480"/>
  <c r="B53" i="480"/>
  <c r="B54" i="480"/>
  <c r="B55" i="480"/>
  <c r="B56" i="480"/>
  <c r="B57" i="480"/>
  <c r="B58" i="480"/>
  <c r="B59" i="480"/>
  <c r="B60" i="480"/>
  <c r="B61" i="480"/>
  <c r="B62" i="480"/>
  <c r="B64" i="480"/>
  <c r="B65" i="480"/>
  <c r="B66" i="480"/>
  <c r="B67" i="480"/>
  <c r="B68" i="480"/>
  <c r="B69" i="480"/>
  <c r="B70" i="480"/>
  <c r="B71" i="480"/>
  <c r="B72" i="480"/>
  <c r="B73" i="480"/>
  <c r="B74" i="480"/>
  <c r="B75" i="480"/>
  <c r="B76" i="480"/>
  <c r="B77" i="480"/>
  <c r="B78" i="480"/>
  <c r="B79" i="480"/>
  <c r="B80" i="480"/>
  <c r="B81" i="480"/>
  <c r="B82" i="480"/>
  <c r="B83" i="480"/>
  <c r="B84" i="480"/>
  <c r="B85" i="480"/>
  <c r="B86" i="480"/>
  <c r="B87" i="480"/>
  <c r="B88" i="480"/>
  <c r="B89" i="480"/>
  <c r="B18" i="480"/>
  <c r="A5" i="362"/>
  <c r="D16" i="362"/>
  <c r="U44" i="354"/>
  <c r="Q44" i="354"/>
  <c r="U66" i="510" s="1"/>
  <c r="E44" i="354"/>
  <c r="U64" i="510" s="1"/>
  <c r="F39" i="354"/>
  <c r="M39" i="354"/>
  <c r="U42" i="354" s="1"/>
  <c r="L39" i="354"/>
  <c r="K39" i="354"/>
  <c r="J39" i="354"/>
  <c r="I39" i="354"/>
  <c r="Q42" i="354" s="1"/>
  <c r="U65" i="510" s="1"/>
  <c r="H39" i="354"/>
  <c r="G39" i="354"/>
  <c r="E38" i="354"/>
  <c r="D38" i="354"/>
  <c r="C38" i="354"/>
  <c r="M37" i="354"/>
  <c r="I42" i="354" s="1"/>
  <c r="F37" i="354"/>
  <c r="L37" i="354"/>
  <c r="J37" i="354"/>
  <c r="I37" i="354"/>
  <c r="E42" i="354" s="1"/>
  <c r="H37" i="354"/>
  <c r="G37" i="354"/>
  <c r="U71" i="510" l="1"/>
  <c r="U71" i="511"/>
  <c r="U70" i="511"/>
  <c r="U70" i="510"/>
  <c r="U68" i="511"/>
  <c r="U68" i="510"/>
  <c r="U63" i="510"/>
  <c r="U63" i="511"/>
  <c r="U114" i="510"/>
  <c r="U121" i="510" l="1"/>
  <c r="U158" i="510"/>
  <c r="U155" i="510"/>
  <c r="N13" i="480" l="1"/>
  <c r="M13" i="480"/>
  <c r="T16" i="515" l="1"/>
  <c r="T17" i="515"/>
  <c r="T18" i="515"/>
  <c r="H19" i="515"/>
  <c r="I19" i="515"/>
  <c r="J19" i="515"/>
  <c r="K19" i="515"/>
  <c r="L19" i="515"/>
  <c r="M19" i="515"/>
  <c r="N19" i="515"/>
  <c r="O19" i="515"/>
  <c r="P19" i="515"/>
  <c r="Q19" i="515"/>
  <c r="R19" i="515"/>
  <c r="S19" i="515"/>
  <c r="T20" i="515"/>
  <c r="T21" i="515"/>
  <c r="T22" i="515"/>
  <c r="H23" i="515"/>
  <c r="I23" i="515"/>
  <c r="J23" i="515"/>
  <c r="K23" i="515"/>
  <c r="L23" i="515"/>
  <c r="M23" i="515"/>
  <c r="N23" i="515"/>
  <c r="O23" i="515"/>
  <c r="P23" i="515"/>
  <c r="Q23" i="515"/>
  <c r="R23" i="515"/>
  <c r="S23" i="515"/>
  <c r="T24" i="515"/>
  <c r="T25" i="515"/>
  <c r="T26" i="515"/>
  <c r="H27" i="515"/>
  <c r="I27" i="515"/>
  <c r="J27" i="515"/>
  <c r="K27" i="515"/>
  <c r="L27" i="515"/>
  <c r="M27" i="515"/>
  <c r="N27" i="515"/>
  <c r="O27" i="515"/>
  <c r="P27" i="515"/>
  <c r="Q27" i="515"/>
  <c r="R27" i="515"/>
  <c r="S27" i="515"/>
  <c r="T28" i="515"/>
  <c r="T29" i="515"/>
  <c r="T30" i="515"/>
  <c r="T34" i="515" s="1"/>
  <c r="H31" i="515"/>
  <c r="I31" i="515"/>
  <c r="J31" i="515"/>
  <c r="K31" i="515"/>
  <c r="L31" i="515"/>
  <c r="M31" i="515"/>
  <c r="N31" i="515"/>
  <c r="O31" i="515"/>
  <c r="P31" i="515"/>
  <c r="Q31" i="515"/>
  <c r="R31" i="515"/>
  <c r="S31" i="515"/>
  <c r="U32" i="515"/>
  <c r="V32" i="515"/>
  <c r="T33" i="515"/>
  <c r="U33" i="515"/>
  <c r="V33" i="515"/>
  <c r="W33" i="515"/>
  <c r="X33" i="515"/>
  <c r="Y33" i="515"/>
  <c r="X40" i="515" s="1"/>
  <c r="Z33" i="515"/>
  <c r="AA33" i="515"/>
  <c r="AB33" i="515"/>
  <c r="AB40" i="515" s="1"/>
  <c r="AC33" i="515"/>
  <c r="AD33" i="515"/>
  <c r="AB38" i="515" s="1"/>
  <c r="U34" i="515"/>
  <c r="V34" i="515"/>
  <c r="W35" i="515"/>
  <c r="X35" i="515"/>
  <c r="Y35" i="515"/>
  <c r="X45" i="515" s="1"/>
  <c r="Z35" i="515"/>
  <c r="X43" i="515" s="1"/>
  <c r="AA35" i="515"/>
  <c r="AB45" i="515" s="1"/>
  <c r="AB35" i="515"/>
  <c r="AC35" i="515"/>
  <c r="AD35" i="515"/>
  <c r="AB43" i="515" s="1"/>
  <c r="X38" i="515"/>
  <c r="T16" i="514"/>
  <c r="T17" i="514"/>
  <c r="T18" i="514"/>
  <c r="T19" i="514"/>
  <c r="T20" i="514"/>
  <c r="T21" i="514"/>
  <c r="T22" i="514"/>
  <c r="T23" i="514"/>
  <c r="U24" i="514"/>
  <c r="V24" i="514"/>
  <c r="U25" i="514"/>
  <c r="D37" i="354" s="1"/>
  <c r="V25" i="514"/>
  <c r="E37" i="354" s="1"/>
  <c r="W25" i="514"/>
  <c r="X25" i="514"/>
  <c r="Y25" i="514"/>
  <c r="Z25" i="514"/>
  <c r="X27" i="514" s="1"/>
  <c r="AA25" i="514"/>
  <c r="AB25" i="514"/>
  <c r="K37" i="354" s="1"/>
  <c r="AC25" i="514"/>
  <c r="AD25" i="514"/>
  <c r="AB27" i="514" s="1"/>
  <c r="M16" i="511" l="1"/>
  <c r="M16" i="510"/>
  <c r="V16" i="510" s="1"/>
  <c r="E36" i="354"/>
  <c r="M15" i="511"/>
  <c r="J31" i="511" s="1"/>
  <c r="T31" i="511" s="1"/>
  <c r="M15" i="510"/>
  <c r="D36" i="354"/>
  <c r="T32" i="515"/>
  <c r="T25" i="514"/>
  <c r="C37" i="354" s="1"/>
  <c r="X29" i="514"/>
  <c r="T24" i="514"/>
  <c r="T23" i="515"/>
  <c r="T19" i="515"/>
  <c r="AB29" i="514"/>
  <c r="AJ23" i="514" s="1"/>
  <c r="I44" i="354" s="1"/>
  <c r="T27" i="515"/>
  <c r="T31" i="515"/>
  <c r="U158" i="511"/>
  <c r="AB156" i="511" s="1"/>
  <c r="U155" i="511"/>
  <c r="AB155" i="511" s="1"/>
  <c r="Q148" i="511"/>
  <c r="U148" i="511" s="1"/>
  <c r="Q147" i="511"/>
  <c r="U147" i="511" s="1"/>
  <c r="Q143" i="511"/>
  <c r="U143" i="511" s="1"/>
  <c r="Q139" i="511"/>
  <c r="U139" i="511" s="1"/>
  <c r="Q138" i="511"/>
  <c r="U138" i="511" s="1"/>
  <c r="Q135" i="511"/>
  <c r="U135" i="511" s="1"/>
  <c r="Q134" i="511"/>
  <c r="U134" i="511" s="1"/>
  <c r="Q130" i="511"/>
  <c r="U130" i="511" s="1"/>
  <c r="U127" i="511"/>
  <c r="U125" i="511"/>
  <c r="U121" i="511"/>
  <c r="U114" i="511"/>
  <c r="AB78" i="511"/>
  <c r="Q99" i="511" s="1"/>
  <c r="K48" i="511"/>
  <c r="U41" i="511"/>
  <c r="U42" i="511" s="1"/>
  <c r="J32" i="511"/>
  <c r="T32" i="511" s="1"/>
  <c r="Q17" i="511"/>
  <c r="J26" i="511" s="1"/>
  <c r="T26" i="511" s="1"/>
  <c r="V16" i="511"/>
  <c r="V15" i="511"/>
  <c r="AB156" i="510"/>
  <c r="AB155" i="510"/>
  <c r="Q148" i="510"/>
  <c r="U148" i="510" s="1"/>
  <c r="Q147" i="510"/>
  <c r="U147" i="510" s="1"/>
  <c r="Q143" i="510"/>
  <c r="U143" i="510" s="1"/>
  <c r="Q139" i="510"/>
  <c r="U139" i="510" s="1"/>
  <c r="Q138" i="510"/>
  <c r="U138" i="510" s="1"/>
  <c r="Q135" i="510"/>
  <c r="U135" i="510" s="1"/>
  <c r="Q134" i="510"/>
  <c r="U134" i="510" s="1"/>
  <c r="Q130" i="510"/>
  <c r="U130" i="510" s="1"/>
  <c r="U127" i="510"/>
  <c r="U125" i="510"/>
  <c r="AB78" i="510"/>
  <c r="K48" i="510"/>
  <c r="U41" i="510"/>
  <c r="U42" i="510" s="1"/>
  <c r="J32" i="510"/>
  <c r="T32" i="510" s="1"/>
  <c r="J31" i="510"/>
  <c r="T31" i="510" s="1"/>
  <c r="Q17" i="510"/>
  <c r="J26" i="510" s="1"/>
  <c r="T26" i="510" s="1"/>
  <c r="M17" i="510"/>
  <c r="J25" i="510" s="1"/>
  <c r="T25" i="510" s="1"/>
  <c r="V15" i="510"/>
  <c r="Q105" i="510" l="1"/>
  <c r="U105" i="510"/>
  <c r="M17" i="511"/>
  <c r="U105" i="511"/>
  <c r="U69" i="511"/>
  <c r="Q144" i="511" s="1"/>
  <c r="U144" i="511" s="1"/>
  <c r="U142" i="511" s="1"/>
  <c r="U69" i="510"/>
  <c r="Q144" i="510" s="1"/>
  <c r="U144" i="510" s="1"/>
  <c r="U142" i="510" s="1"/>
  <c r="U146" i="511"/>
  <c r="J25" i="511"/>
  <c r="T25" i="511" s="1"/>
  <c r="U146" i="510"/>
  <c r="U133" i="510"/>
  <c r="V17" i="511"/>
  <c r="Q115" i="511" s="1"/>
  <c r="Q79" i="511"/>
  <c r="Q87" i="511"/>
  <c r="Q91" i="511"/>
  <c r="Q97" i="511"/>
  <c r="Q81" i="511"/>
  <c r="AB105" i="510"/>
  <c r="U137" i="510"/>
  <c r="U133" i="511"/>
  <c r="U28" i="510"/>
  <c r="Q112" i="510" s="1"/>
  <c r="Z76" i="511"/>
  <c r="U137" i="511"/>
  <c r="U124" i="511"/>
  <c r="Q99" i="510"/>
  <c r="Z76" i="510"/>
  <c r="U124" i="510"/>
  <c r="AB109" i="511"/>
  <c r="Q109" i="511"/>
  <c r="AB105" i="511"/>
  <c r="Q83" i="511"/>
  <c r="Q93" i="511"/>
  <c r="Q101" i="511"/>
  <c r="U101" i="511" s="1"/>
  <c r="M115" i="511"/>
  <c r="Q85" i="511"/>
  <c r="Q95" i="511"/>
  <c r="V17" i="510"/>
  <c r="Q115" i="510" s="1"/>
  <c r="Q81" i="510"/>
  <c r="Q97" i="510"/>
  <c r="Q83" i="510"/>
  <c r="Q101" i="510"/>
  <c r="U101" i="510" s="1"/>
  <c r="M115" i="510"/>
  <c r="Q93" i="510"/>
  <c r="Q91" i="510"/>
  <c r="U77" i="510" s="1"/>
  <c r="Q85" i="510"/>
  <c r="Q95" i="510"/>
  <c r="Q109" i="510"/>
  <c r="U27" i="510"/>
  <c r="Q79" i="510"/>
  <c r="Q87" i="510"/>
  <c r="U27" i="511" l="1"/>
  <c r="U28" i="511"/>
  <c r="Q112" i="511" s="1"/>
  <c r="U120" i="510"/>
  <c r="Q114" i="510"/>
  <c r="AA114" i="510" s="1"/>
  <c r="Q120" i="510"/>
  <c r="U77" i="511"/>
  <c r="U76" i="511" s="1"/>
  <c r="U76" i="510"/>
  <c r="Q114" i="511" l="1"/>
  <c r="U120" i="511"/>
  <c r="AB151" i="511" s="1"/>
  <c r="AA115" i="510"/>
  <c r="AB151" i="510"/>
  <c r="AA114" i="511" l="1"/>
  <c r="AA115" i="511"/>
  <c r="AB154" i="511"/>
  <c r="AB154" i="510"/>
  <c r="U53" i="408"/>
  <c r="P53" i="408"/>
  <c r="P50" i="408"/>
  <c r="U50" i="408" s="1"/>
  <c r="U44" i="408"/>
  <c r="P44" i="408"/>
  <c r="P41" i="408"/>
  <c r="P37" i="408"/>
  <c r="U37" i="408" s="1"/>
  <c r="P35" i="408"/>
  <c r="U35" i="408" s="1"/>
  <c r="R19" i="408"/>
  <c r="U163" i="401"/>
  <c r="AB161" i="401" s="1"/>
  <c r="AB160" i="401"/>
  <c r="U160" i="401"/>
  <c r="Q153" i="401"/>
  <c r="U153" i="401" s="1"/>
  <c r="U151" i="401" s="1"/>
  <c r="U152" i="401"/>
  <c r="Q152" i="401"/>
  <c r="Q149" i="401"/>
  <c r="U149" i="401" s="1"/>
  <c r="Q148" i="401"/>
  <c r="U148" i="401" s="1"/>
  <c r="U144" i="401"/>
  <c r="Q144" i="401"/>
  <c r="U143" i="401"/>
  <c r="U142" i="401" s="1"/>
  <c r="Q143" i="401"/>
  <c r="Q140" i="401"/>
  <c r="U140" i="401" s="1"/>
  <c r="U139" i="401"/>
  <c r="U138" i="401" s="1"/>
  <c r="Q139" i="401"/>
  <c r="U135" i="401"/>
  <c r="Q135" i="401"/>
  <c r="U132" i="401"/>
  <c r="U129" i="401" s="1"/>
  <c r="U130" i="401"/>
  <c r="U126" i="401"/>
  <c r="U119" i="401"/>
  <c r="Q114" i="401"/>
  <c r="U114" i="401" s="1"/>
  <c r="Q102" i="401"/>
  <c r="Q100" i="401"/>
  <c r="Q95" i="401"/>
  <c r="Q89" i="401"/>
  <c r="Q87" i="401"/>
  <c r="Q83" i="401"/>
  <c r="AB80" i="401"/>
  <c r="Q112" i="401" s="1"/>
  <c r="V49" i="401"/>
  <c r="Q48" i="401"/>
  <c r="M48" i="401"/>
  <c r="U41" i="401"/>
  <c r="AB92" i="401" s="1"/>
  <c r="U40" i="401"/>
  <c r="J31" i="401"/>
  <c r="T31" i="401" s="1"/>
  <c r="T30" i="401"/>
  <c r="J30" i="401"/>
  <c r="V17" i="401"/>
  <c r="Q120" i="401" s="1"/>
  <c r="Q17" i="401"/>
  <c r="J25" i="401" s="1"/>
  <c r="T25" i="401" s="1"/>
  <c r="M17" i="401"/>
  <c r="J24" i="401" s="1"/>
  <c r="T24" i="401" s="1"/>
  <c r="V16" i="401"/>
  <c r="V15" i="401"/>
  <c r="M120" i="401" s="1"/>
  <c r="U42" i="390"/>
  <c r="U39" i="390"/>
  <c r="U35" i="390"/>
  <c r="U31" i="390"/>
  <c r="U27" i="390"/>
  <c r="U12" i="390"/>
  <c r="U46" i="390" s="1"/>
  <c r="P53" i="337"/>
  <c r="U53" i="337" s="1"/>
  <c r="P50" i="337"/>
  <c r="U50" i="337" s="1"/>
  <c r="U37" i="337"/>
  <c r="P37" i="337"/>
  <c r="P35" i="337"/>
  <c r="U35" i="337" s="1"/>
  <c r="P14" i="337"/>
  <c r="H19" i="337" s="1"/>
  <c r="U163" i="353"/>
  <c r="AB161" i="353"/>
  <c r="U160" i="353"/>
  <c r="AB160" i="353" s="1"/>
  <c r="Q153" i="353"/>
  <c r="U153" i="353" s="1"/>
  <c r="Q152" i="353"/>
  <c r="U152" i="353" s="1"/>
  <c r="U151" i="353" s="1"/>
  <c r="Q149" i="353"/>
  <c r="U149" i="353" s="1"/>
  <c r="U147" i="353" s="1"/>
  <c r="U148" i="353"/>
  <c r="Q148" i="353"/>
  <c r="Q144" i="353"/>
  <c r="U144" i="353" s="1"/>
  <c r="Q143" i="353"/>
  <c r="U143" i="353" s="1"/>
  <c r="U140" i="353"/>
  <c r="Q140" i="353"/>
  <c r="U139" i="353"/>
  <c r="U138" i="353" s="1"/>
  <c r="Q139" i="353"/>
  <c r="Q135" i="353"/>
  <c r="U135" i="353" s="1"/>
  <c r="U132" i="353"/>
  <c r="U130" i="353"/>
  <c r="U129" i="353" s="1"/>
  <c r="U126" i="353"/>
  <c r="U119" i="353"/>
  <c r="Q102" i="353"/>
  <c r="Q89" i="353"/>
  <c r="AB80" i="353"/>
  <c r="Q100" i="353" s="1"/>
  <c r="V49" i="353"/>
  <c r="Q48" i="353"/>
  <c r="M48" i="353"/>
  <c r="U40" i="353"/>
  <c r="U41" i="353" s="1"/>
  <c r="AB92" i="353" s="1"/>
  <c r="J31" i="353"/>
  <c r="T31" i="353" s="1"/>
  <c r="J30" i="353"/>
  <c r="T30" i="353" s="1"/>
  <c r="J25" i="353"/>
  <c r="T25" i="353" s="1"/>
  <c r="J24" i="353"/>
  <c r="T24" i="353" s="1"/>
  <c r="Q17" i="353"/>
  <c r="M17" i="353"/>
  <c r="V16" i="353"/>
  <c r="V15" i="353"/>
  <c r="V17" i="353" s="1"/>
  <c r="Q120" i="353" s="1"/>
  <c r="F36" i="355"/>
  <c r="U40" i="335"/>
  <c r="U37" i="335"/>
  <c r="U33" i="335"/>
  <c r="U29" i="335"/>
  <c r="U25" i="335"/>
  <c r="U11" i="335"/>
  <c r="U44" i="335" s="1"/>
  <c r="F13" i="480"/>
  <c r="D13" i="480"/>
  <c r="C13" i="480"/>
  <c r="H12" i="480"/>
  <c r="I12" i="480" s="1"/>
  <c r="J12" i="480" s="1"/>
  <c r="E11" i="480"/>
  <c r="Q6" i="480"/>
  <c r="B5" i="480"/>
  <c r="H13" i="480" l="1"/>
  <c r="G13" i="480"/>
  <c r="I11" i="480"/>
  <c r="U59" i="408"/>
  <c r="R19" i="337"/>
  <c r="P41" i="337" s="1"/>
  <c r="P44" i="337"/>
  <c r="U44" i="337" s="1"/>
  <c r="U27" i="353"/>
  <c r="U26" i="353"/>
  <c r="U59" i="337"/>
  <c r="AD92" i="401"/>
  <c r="AC92" i="401"/>
  <c r="AD92" i="353"/>
  <c r="AC92" i="353"/>
  <c r="U142" i="353"/>
  <c r="U26" i="401"/>
  <c r="U27" i="401"/>
  <c r="U147" i="401"/>
  <c r="E13" i="480"/>
  <c r="Z78" i="353"/>
  <c r="Q92" i="353"/>
  <c r="Q104" i="353"/>
  <c r="V48" i="401"/>
  <c r="Q85" i="401"/>
  <c r="Q98" i="401"/>
  <c r="U79" i="401" s="1"/>
  <c r="U78" i="401" s="1"/>
  <c r="Q106" i="353"/>
  <c r="Q109" i="353"/>
  <c r="M120" i="353"/>
  <c r="Q81" i="353"/>
  <c r="Q112" i="353"/>
  <c r="Z78" i="401"/>
  <c r="Q92" i="401"/>
  <c r="Q104" i="401"/>
  <c r="Q83" i="353"/>
  <c r="Q95" i="353"/>
  <c r="Q114" i="353"/>
  <c r="U114" i="353" s="1"/>
  <c r="Q106" i="401"/>
  <c r="V48" i="353"/>
  <c r="Q85" i="353"/>
  <c r="Q98" i="353"/>
  <c r="U79" i="353" s="1"/>
  <c r="U78" i="353" s="1"/>
  <c r="Q109" i="401"/>
  <c r="Q87" i="353"/>
  <c r="Q81" i="401"/>
  <c r="E27" i="362" l="1"/>
  <c r="I13" i="480"/>
  <c r="U125" i="353"/>
  <c r="Q117" i="353"/>
  <c r="Q125" i="353"/>
  <c r="Q119" i="353"/>
  <c r="AA119" i="353" s="1"/>
  <c r="U156" i="353"/>
  <c r="AB159" i="353" s="1"/>
  <c r="Q119" i="401"/>
  <c r="U125" i="401"/>
  <c r="U156" i="401" s="1"/>
  <c r="AB159" i="401" s="1"/>
  <c r="Q117" i="401"/>
  <c r="Q125" i="401"/>
  <c r="AA120" i="353"/>
  <c r="J13" i="480" l="1"/>
  <c r="AA119" i="401"/>
  <c r="AA120" i="401"/>
</calcChain>
</file>

<file path=xl/sharedStrings.xml><?xml version="1.0" encoding="utf-8"?>
<sst xmlns="http://schemas.openxmlformats.org/spreadsheetml/2006/main" count="4798" uniqueCount="771">
  <si>
    <t>提出書類一覧</t>
    <rPh sb="0" eb="2">
      <t>テイシュツ</t>
    </rPh>
    <rPh sb="2" eb="4">
      <t>ショルイ</t>
    </rPh>
    <rPh sb="4" eb="6">
      <t>イチラン</t>
    </rPh>
    <phoneticPr fontId="4"/>
  </si>
  <si>
    <t>交付申請</t>
    <rPh sb="0" eb="2">
      <t>コウフ</t>
    </rPh>
    <rPh sb="2" eb="4">
      <t>シンセイ</t>
    </rPh>
    <phoneticPr fontId="4"/>
  </si>
  <si>
    <t>実績報告</t>
    <rPh sb="0" eb="2">
      <t>ジッセキ</t>
    </rPh>
    <rPh sb="2" eb="4">
      <t>ホウコク</t>
    </rPh>
    <phoneticPr fontId="4"/>
  </si>
  <si>
    <t>消費税</t>
    <rPh sb="0" eb="3">
      <t>ショウヒゼイ</t>
    </rPh>
    <phoneticPr fontId="4"/>
  </si>
  <si>
    <t>第2号様式</t>
    <rPh sb="0" eb="1">
      <t>ダイ</t>
    </rPh>
    <rPh sb="2" eb="3">
      <t>ゴウ</t>
    </rPh>
    <rPh sb="3" eb="5">
      <t>ヨウシキ</t>
    </rPh>
    <phoneticPr fontId="4"/>
  </si>
  <si>
    <t>基準額
算出内訳</t>
    <rPh sb="0" eb="3">
      <t>キジュンガク</t>
    </rPh>
    <rPh sb="4" eb="6">
      <t>サンシュツ</t>
    </rPh>
    <rPh sb="6" eb="8">
      <t>ウチワケ</t>
    </rPh>
    <phoneticPr fontId="4"/>
  </si>
  <si>
    <t>第4号様式</t>
    <rPh sb="0" eb="1">
      <t>ダイ</t>
    </rPh>
    <rPh sb="2" eb="3">
      <t>ゴウ</t>
    </rPh>
    <rPh sb="3" eb="5">
      <t>ヨウシキ</t>
    </rPh>
    <phoneticPr fontId="4"/>
  </si>
  <si>
    <t>第3号様式</t>
    <rPh sb="0" eb="1">
      <t>ダイ</t>
    </rPh>
    <rPh sb="2" eb="3">
      <t>ゴウ</t>
    </rPh>
    <rPh sb="3" eb="5">
      <t>ヨウシキ</t>
    </rPh>
    <phoneticPr fontId="4"/>
  </si>
  <si>
    <t>別紙1</t>
    <rPh sb="0" eb="2">
      <t>ベッシ</t>
    </rPh>
    <phoneticPr fontId="4"/>
  </si>
  <si>
    <t>別紙2</t>
    <rPh sb="0" eb="2">
      <t>ベッシ</t>
    </rPh>
    <phoneticPr fontId="4"/>
  </si>
  <si>
    <t>（１）医療関係者研修費等補助金</t>
  </si>
  <si>
    <t>ア　中央ナースセンター事業（医療従事者等確保対策費）</t>
    <phoneticPr fontId="4"/>
  </si>
  <si>
    <t>◯</t>
    <phoneticPr fontId="4"/>
  </si>
  <si>
    <t>イ　看護職員確保対策特別事業（医療従事者等確保対策費）</t>
    <phoneticPr fontId="4"/>
  </si>
  <si>
    <t>ウ　看護教員教務主任養成講習会事業（医療従事者資質向上対策費）</t>
    <phoneticPr fontId="4"/>
  </si>
  <si>
    <t>エ　看護師の特定行為に係る研修機関支援事業（医療従事者資質向上対策費）</t>
    <phoneticPr fontId="4"/>
  </si>
  <si>
    <t>（ア）看護師の特定行為に係る研修機関導入促進支援事業</t>
  </si>
  <si>
    <t>（イ）看護師の特定行為に係る指定研修機関運営事業</t>
  </si>
  <si>
    <t>オ　プログラム責任者養成講習会事業（医療従事者資質向上対策費）</t>
    <phoneticPr fontId="4"/>
  </si>
  <si>
    <t>カ　歯科医師臨床研修指導医講習会事業（医療従事者資質向上対策費）</t>
    <phoneticPr fontId="4"/>
  </si>
  <si>
    <t>（ア）プログラム責任者講習会</t>
  </si>
  <si>
    <t>（イ）臨床研修活性化推進特別事業</t>
  </si>
  <si>
    <t>キ　医療関係職種実習施設指導者等養成講習会事業（医療従事者資質向上対策費）</t>
    <phoneticPr fontId="4"/>
  </si>
  <si>
    <t>ク　薬剤師生涯教育推進事業（医薬品適正使用推進費）</t>
    <phoneticPr fontId="4"/>
  </si>
  <si>
    <t>ケ　遠隔医療従事者研修事業（医療従事者資質向上対策費）</t>
    <phoneticPr fontId="4"/>
  </si>
  <si>
    <t>コ　災害医療コーディネーター研修事業（医療従事者資質向上対策費）</t>
    <phoneticPr fontId="4"/>
  </si>
  <si>
    <t>（ア）都道府県災害医療コーディネーター研修事業</t>
  </si>
  <si>
    <t>（イ）地域災害医療コーディネーター研修事業</t>
  </si>
  <si>
    <t>サ　外傷外科医養成研修事業（医療従事者資質向上対策費）</t>
    <phoneticPr fontId="4"/>
  </si>
  <si>
    <t>（２）臨床研修費等補助金</t>
  </si>
  <si>
    <t>臨床研修事業等（医療提供体制確保対策費）</t>
  </si>
  <si>
    <t>ア　医師</t>
    <phoneticPr fontId="4"/>
  </si>
  <si>
    <t>イ　歯科医師</t>
    <phoneticPr fontId="4"/>
  </si>
  <si>
    <t>事業名</t>
    <rPh sb="0" eb="2">
      <t>ジギョウ</t>
    </rPh>
    <rPh sb="2" eb="3">
      <t>メイ</t>
    </rPh>
    <phoneticPr fontId="4"/>
  </si>
  <si>
    <t>送付先</t>
    <rPh sb="0" eb="3">
      <t>ソウフサキ</t>
    </rPh>
    <phoneticPr fontId="4"/>
  </si>
  <si>
    <t>補助金名</t>
    <rPh sb="0" eb="3">
      <t>ホジョキン</t>
    </rPh>
    <rPh sb="3" eb="4">
      <t>メイ</t>
    </rPh>
    <phoneticPr fontId="4"/>
  </si>
  <si>
    <t>費目列挙</t>
    <rPh sb="0" eb="2">
      <t>ヒモク</t>
    </rPh>
    <rPh sb="2" eb="4">
      <t>レッキョ</t>
    </rPh>
    <phoneticPr fontId="4"/>
  </si>
  <si>
    <t>最終列</t>
    <rPh sb="0" eb="2">
      <t>サイシュウ</t>
    </rPh>
    <rPh sb="2" eb="3">
      <t>レツ</t>
    </rPh>
    <phoneticPr fontId="4"/>
  </si>
  <si>
    <t>区分１</t>
    <rPh sb="0" eb="2">
      <t>クブン</t>
    </rPh>
    <phoneticPr fontId="4"/>
  </si>
  <si>
    <t>区分２</t>
    <rPh sb="0" eb="2">
      <t>クブン</t>
    </rPh>
    <phoneticPr fontId="4"/>
  </si>
  <si>
    <t>基準額（区分１）</t>
    <rPh sb="0" eb="2">
      <t>キジュン</t>
    </rPh>
    <rPh sb="2" eb="3">
      <t>ガク</t>
    </rPh>
    <rPh sb="4" eb="6">
      <t>クブン</t>
    </rPh>
    <phoneticPr fontId="4"/>
  </si>
  <si>
    <t>基準額（区分２）</t>
    <rPh sb="0" eb="2">
      <t>キジュン</t>
    </rPh>
    <rPh sb="2" eb="3">
      <t>ガク</t>
    </rPh>
    <rPh sb="4" eb="6">
      <t>クブン</t>
    </rPh>
    <phoneticPr fontId="4"/>
  </si>
  <si>
    <t>一般用医薬品適正使用推進のための研修事業</t>
    <rPh sb="0" eb="2">
      <t>イッパン</t>
    </rPh>
    <rPh sb="2" eb="3">
      <t>ヨウ</t>
    </rPh>
    <rPh sb="3" eb="6">
      <t>イヤクヒン</t>
    </rPh>
    <rPh sb="6" eb="8">
      <t>テキセイ</t>
    </rPh>
    <rPh sb="8" eb="10">
      <t>シヨウ</t>
    </rPh>
    <rPh sb="10" eb="12">
      <t>スイシン</t>
    </rPh>
    <rPh sb="16" eb="18">
      <t>ケンシュウ</t>
    </rPh>
    <rPh sb="18" eb="20">
      <t>ジギョウ</t>
    </rPh>
    <phoneticPr fontId="4"/>
  </si>
  <si>
    <t>　厚生労働大臣　　殿</t>
  </si>
  <si>
    <t>年度医療関係者研修費等補助金の（変更）交付申請書</t>
    <rPh sb="16" eb="18">
      <t>ヘンコウ</t>
    </rPh>
    <rPh sb="23" eb="24">
      <t>ショ</t>
    </rPh>
    <phoneticPr fontId="4"/>
  </si>
  <si>
    <t>諸謝金</t>
    <rPh sb="0" eb="1">
      <t>ショ</t>
    </rPh>
    <rPh sb="1" eb="3">
      <t>シャキン</t>
    </rPh>
    <phoneticPr fontId="4"/>
  </si>
  <si>
    <t>　</t>
    <phoneticPr fontId="4"/>
  </si>
  <si>
    <t>旅費</t>
    <rPh sb="0" eb="2">
      <t>リョヒ</t>
    </rPh>
    <phoneticPr fontId="4"/>
  </si>
  <si>
    <t>消耗品費</t>
    <rPh sb="0" eb="3">
      <t>ショウモウヒン</t>
    </rPh>
    <rPh sb="3" eb="4">
      <t>ヒ</t>
    </rPh>
    <phoneticPr fontId="4"/>
  </si>
  <si>
    <t>印刷製本費</t>
    <rPh sb="0" eb="2">
      <t>インサツ</t>
    </rPh>
    <rPh sb="2" eb="4">
      <t>セイホン</t>
    </rPh>
    <rPh sb="4" eb="5">
      <t>ヒ</t>
    </rPh>
    <phoneticPr fontId="4"/>
  </si>
  <si>
    <t>通信運搬費</t>
    <rPh sb="0" eb="2">
      <t>ツウシン</t>
    </rPh>
    <rPh sb="2" eb="5">
      <t>ウンパンヒ</t>
    </rPh>
    <phoneticPr fontId="4"/>
  </si>
  <si>
    <t>借料及び損料（会場借料、機器借料）</t>
    <rPh sb="0" eb="2">
      <t>シャクリョウ</t>
    </rPh>
    <rPh sb="2" eb="3">
      <t>オヨ</t>
    </rPh>
    <rPh sb="4" eb="6">
      <t>ソンリョウ</t>
    </rPh>
    <rPh sb="7" eb="9">
      <t>カイジョウ</t>
    </rPh>
    <rPh sb="9" eb="11">
      <t>シャクリョウ</t>
    </rPh>
    <rPh sb="12" eb="14">
      <t>キキ</t>
    </rPh>
    <rPh sb="14" eb="16">
      <t>シャクリョウ</t>
    </rPh>
    <phoneticPr fontId="4"/>
  </si>
  <si>
    <t>会議費</t>
    <rPh sb="0" eb="3">
      <t>カイギヒ</t>
    </rPh>
    <phoneticPr fontId="4"/>
  </si>
  <si>
    <t>　　</t>
    <phoneticPr fontId="4"/>
  </si>
  <si>
    <t>事業計画書</t>
    <phoneticPr fontId="4"/>
  </si>
  <si>
    <t>臨床研修事業</t>
    <phoneticPr fontId="4"/>
  </si>
  <si>
    <t>　地方厚生局長　　殿</t>
    <rPh sb="1" eb="3">
      <t>チホウ</t>
    </rPh>
    <rPh sb="3" eb="6">
      <t>コウセイキョク</t>
    </rPh>
    <rPh sb="6" eb="7">
      <t>オサ</t>
    </rPh>
    <phoneticPr fontId="4"/>
  </si>
  <si>
    <t>年度臨床研修費等補助金の（変更）交付申請書</t>
    <rPh sb="13" eb="15">
      <t>ヘンコウ</t>
    </rPh>
    <rPh sb="20" eb="21">
      <t>ショ</t>
    </rPh>
    <phoneticPr fontId="4"/>
  </si>
  <si>
    <t>（Ⅰ　教育指導経費）</t>
    <phoneticPr fontId="4"/>
  </si>
  <si>
    <t>１　研修管理委員会等経費</t>
    <phoneticPr fontId="4"/>
  </si>
  <si>
    <t>諸謝金</t>
    <rPh sb="0" eb="3">
      <t>ショシャキン</t>
    </rPh>
    <phoneticPr fontId="5"/>
  </si>
  <si>
    <t>旅費</t>
    <rPh sb="0" eb="1">
      <t>タビ</t>
    </rPh>
    <rPh sb="1" eb="2">
      <t>ヒ</t>
    </rPh>
    <phoneticPr fontId="5"/>
  </si>
  <si>
    <t>消耗品費</t>
    <rPh sb="0" eb="1">
      <t>ケ</t>
    </rPh>
    <rPh sb="1" eb="2">
      <t>モウ</t>
    </rPh>
    <rPh sb="2" eb="3">
      <t>シナ</t>
    </rPh>
    <rPh sb="3" eb="4">
      <t>ヒ</t>
    </rPh>
    <phoneticPr fontId="5"/>
  </si>
  <si>
    <t>印刷製本費</t>
    <rPh sb="0" eb="1">
      <t>イン</t>
    </rPh>
    <rPh sb="1" eb="2">
      <t>サツ</t>
    </rPh>
    <rPh sb="2" eb="3">
      <t>セイ</t>
    </rPh>
    <rPh sb="3" eb="4">
      <t>ホン</t>
    </rPh>
    <rPh sb="4" eb="5">
      <t>ヒ</t>
    </rPh>
    <phoneticPr fontId="5"/>
  </si>
  <si>
    <t>通信運搬費</t>
    <rPh sb="0" eb="2">
      <t>ツウシン</t>
    </rPh>
    <rPh sb="2" eb="4">
      <t>ウンパン</t>
    </rPh>
    <rPh sb="4" eb="5">
      <t>ヒ</t>
    </rPh>
    <phoneticPr fontId="5"/>
  </si>
  <si>
    <t>会議費</t>
    <rPh sb="0" eb="3">
      <t>カイギヒ</t>
    </rPh>
    <phoneticPr fontId="5"/>
  </si>
  <si>
    <t xml:space="preserve"> </t>
  </si>
  <si>
    <t>２　プログラム責任者人件費（プログラム管理に係るもの）</t>
    <phoneticPr fontId="4"/>
  </si>
  <si>
    <t>職員基本給</t>
    <rPh sb="0" eb="2">
      <t>ショクイン</t>
    </rPh>
    <rPh sb="2" eb="5">
      <t>キホンキュウ</t>
    </rPh>
    <phoneticPr fontId="4"/>
  </si>
  <si>
    <t>職員諸手当</t>
    <rPh sb="0" eb="2">
      <t>ショクイン</t>
    </rPh>
    <rPh sb="2" eb="5">
      <t>ショテアテ</t>
    </rPh>
    <phoneticPr fontId="4"/>
  </si>
  <si>
    <t>　</t>
  </si>
  <si>
    <t>３　指導医及びプログラム責任者の補助者雇上経費</t>
    <phoneticPr fontId="4"/>
  </si>
  <si>
    <t>職員諸手当（非常勤）</t>
    <rPh sb="0" eb="2">
      <t>ショクイン</t>
    </rPh>
    <rPh sb="2" eb="5">
      <t>ショテアテ</t>
    </rPh>
    <rPh sb="6" eb="9">
      <t>ヒジョウキン</t>
    </rPh>
    <phoneticPr fontId="4"/>
  </si>
  <si>
    <t>非常勤職員手当</t>
    <rPh sb="0" eb="3">
      <t>ヒジョウキン</t>
    </rPh>
    <rPh sb="3" eb="5">
      <t>ショクイン</t>
    </rPh>
    <rPh sb="5" eb="7">
      <t>テアテ</t>
    </rPh>
    <phoneticPr fontId="4"/>
  </si>
  <si>
    <t>４　通信運搬費</t>
    <rPh sb="2" eb="4">
      <t>ツウシン</t>
    </rPh>
    <rPh sb="4" eb="6">
      <t>ウンパン</t>
    </rPh>
    <rPh sb="6" eb="7">
      <t>ヒ</t>
    </rPh>
    <phoneticPr fontId="4"/>
  </si>
  <si>
    <t>５　指導医、プログラム責任者（研修医指導分）にかかる経費</t>
    <rPh sb="2" eb="5">
      <t>シドウイ</t>
    </rPh>
    <rPh sb="11" eb="14">
      <t>セキニンシャ</t>
    </rPh>
    <rPh sb="15" eb="18">
      <t>ケンシュウイ</t>
    </rPh>
    <rPh sb="18" eb="20">
      <t>シドウ</t>
    </rPh>
    <rPh sb="20" eb="21">
      <t>ブン</t>
    </rPh>
    <rPh sb="26" eb="28">
      <t>ケイヒ</t>
    </rPh>
    <phoneticPr fontId="4"/>
  </si>
  <si>
    <t>６　情報収集及び学会等出席経費</t>
    <phoneticPr fontId="4"/>
  </si>
  <si>
    <t>備品費（図書）</t>
    <rPh sb="0" eb="3">
      <t>ビヒンヒ</t>
    </rPh>
    <rPh sb="4" eb="6">
      <t>トショ</t>
    </rPh>
    <phoneticPr fontId="4"/>
  </si>
  <si>
    <t>消耗品（教材等材料費を含む）</t>
    <rPh sb="0" eb="2">
      <t>ショウモウ</t>
    </rPh>
    <rPh sb="2" eb="3">
      <t>ヒン</t>
    </rPh>
    <rPh sb="4" eb="6">
      <t>キョウザイ</t>
    </rPh>
    <rPh sb="6" eb="7">
      <t>トウ</t>
    </rPh>
    <rPh sb="7" eb="10">
      <t>ザイリョウヒ</t>
    </rPh>
    <rPh sb="11" eb="12">
      <t>フク</t>
    </rPh>
    <phoneticPr fontId="4"/>
  </si>
  <si>
    <t>７　剖検経費</t>
    <phoneticPr fontId="4"/>
  </si>
  <si>
    <t>諸謝金（臨床研修病院のみ）</t>
    <rPh sb="0" eb="1">
      <t>ショ</t>
    </rPh>
    <rPh sb="1" eb="3">
      <t>シャキン</t>
    </rPh>
    <rPh sb="4" eb="6">
      <t>リンショウ</t>
    </rPh>
    <rPh sb="6" eb="8">
      <t>ケンシュウ</t>
    </rPh>
    <rPh sb="8" eb="10">
      <t>ビョウイン</t>
    </rPh>
    <phoneticPr fontId="4"/>
  </si>
  <si>
    <t>旅費（臨床研修病院のみ）</t>
    <rPh sb="0" eb="2">
      <t>リョヒ</t>
    </rPh>
    <phoneticPr fontId="4"/>
  </si>
  <si>
    <t>消耗品費</t>
    <rPh sb="0" eb="2">
      <t>ショウモウ</t>
    </rPh>
    <rPh sb="2" eb="3">
      <t>ヒン</t>
    </rPh>
    <rPh sb="3" eb="4">
      <t>ヒ</t>
    </rPh>
    <phoneticPr fontId="4"/>
  </si>
  <si>
    <t>８へき地診療所等の研修経費</t>
    <rPh sb="3" eb="4">
      <t>チ</t>
    </rPh>
    <rPh sb="4" eb="6">
      <t>シンリョウ</t>
    </rPh>
    <rPh sb="6" eb="7">
      <t>ジョ</t>
    </rPh>
    <rPh sb="7" eb="8">
      <t>トウ</t>
    </rPh>
    <rPh sb="9" eb="11">
      <t>ケンシュウ</t>
    </rPh>
    <rPh sb="11" eb="13">
      <t>ケイヒ</t>
    </rPh>
    <phoneticPr fontId="4"/>
  </si>
  <si>
    <t>９　産婦人科宿日直研修事業費、小児科宿日直研修事業費</t>
    <rPh sb="2" eb="6">
      <t>サンフジンカ</t>
    </rPh>
    <rPh sb="6" eb="7">
      <t>シュク</t>
    </rPh>
    <rPh sb="7" eb="9">
      <t>ニッチョク</t>
    </rPh>
    <rPh sb="9" eb="11">
      <t>ケンシュウ</t>
    </rPh>
    <rPh sb="11" eb="13">
      <t>ジギョウ</t>
    </rPh>
    <rPh sb="13" eb="14">
      <t>ヒ</t>
    </rPh>
    <rPh sb="15" eb="18">
      <t>ショウニカ</t>
    </rPh>
    <rPh sb="18" eb="19">
      <t>シュク</t>
    </rPh>
    <rPh sb="19" eb="21">
      <t>ニッチョク</t>
    </rPh>
    <rPh sb="21" eb="23">
      <t>ケンシュウ</t>
    </rPh>
    <rPh sb="23" eb="25">
      <t>ジギョウ</t>
    </rPh>
    <rPh sb="25" eb="26">
      <t>ヒ</t>
    </rPh>
    <phoneticPr fontId="5"/>
  </si>
  <si>
    <t>宿日直手当</t>
    <phoneticPr fontId="4"/>
  </si>
  <si>
    <t>（１）産婦人科</t>
    <phoneticPr fontId="4"/>
  </si>
  <si>
    <t>（２）小児科</t>
    <phoneticPr fontId="4"/>
  </si>
  <si>
    <t>【オンコール手当】</t>
    <rPh sb="6" eb="8">
      <t>テアテ</t>
    </rPh>
    <phoneticPr fontId="4"/>
  </si>
  <si>
    <t>（Ⅱ　協議会開催経費）</t>
    <rPh sb="3" eb="6">
      <t>キョウギカイ</t>
    </rPh>
    <rPh sb="6" eb="8">
      <t>カイサイ</t>
    </rPh>
    <phoneticPr fontId="4"/>
  </si>
  <si>
    <t>（事務補助者雇上経費）</t>
    <rPh sb="1" eb="3">
      <t>ジム</t>
    </rPh>
    <rPh sb="3" eb="5">
      <t>ホジョ</t>
    </rPh>
    <rPh sb="5" eb="6">
      <t>シャ</t>
    </rPh>
    <rPh sb="6" eb="7">
      <t>ヤト</t>
    </rPh>
    <rPh sb="7" eb="8">
      <t>ジョウ</t>
    </rPh>
    <rPh sb="8" eb="10">
      <t>ケイヒ</t>
    </rPh>
    <phoneticPr fontId="4"/>
  </si>
  <si>
    <t>１　広域連携型プログラム作成経費</t>
    <rPh sb="2" eb="4">
      <t>コウイキ</t>
    </rPh>
    <rPh sb="4" eb="7">
      <t>レンケイガタ</t>
    </rPh>
    <rPh sb="12" eb="14">
      <t>サクセイ</t>
    </rPh>
    <rPh sb="14" eb="16">
      <t>ケイヒ</t>
    </rPh>
    <phoneticPr fontId="4"/>
  </si>
  <si>
    <t>　職員基本給</t>
    <rPh sb="1" eb="3">
      <t>ショクイン</t>
    </rPh>
    <rPh sb="3" eb="6">
      <t>キホンキュウ</t>
    </rPh>
    <phoneticPr fontId="4"/>
  </si>
  <si>
    <t>職員諸手当（非常勤含む）</t>
    <rPh sb="0" eb="2">
      <t>ショクイン</t>
    </rPh>
    <rPh sb="2" eb="5">
      <t>ショテアテ</t>
    </rPh>
    <rPh sb="6" eb="9">
      <t>ヒジョウキン</t>
    </rPh>
    <rPh sb="9" eb="10">
      <t>フク</t>
    </rPh>
    <phoneticPr fontId="4"/>
  </si>
  <si>
    <t>非常勤職員諸手当（事務補助者雇上経費）</t>
    <rPh sb="0" eb="3">
      <t>ヒジョウキン</t>
    </rPh>
    <rPh sb="3" eb="5">
      <t>ショクイン</t>
    </rPh>
    <rPh sb="5" eb="8">
      <t>ショテアテ</t>
    </rPh>
    <rPh sb="9" eb="11">
      <t>ジム</t>
    </rPh>
    <rPh sb="11" eb="14">
      <t>ホジョシャ</t>
    </rPh>
    <rPh sb="14" eb="15">
      <t>ヤトイ</t>
    </rPh>
    <rPh sb="15" eb="16">
      <t>ア</t>
    </rPh>
    <rPh sb="16" eb="18">
      <t>ケイヒ</t>
    </rPh>
    <phoneticPr fontId="4"/>
  </si>
  <si>
    <t>諸謝金</t>
    <rPh sb="0" eb="3">
      <t>ショシャキン</t>
    </rPh>
    <phoneticPr fontId="4"/>
  </si>
  <si>
    <t>通信運搬費</t>
    <rPh sb="0" eb="2">
      <t>ツウシン</t>
    </rPh>
    <rPh sb="2" eb="4">
      <t>ウンパン</t>
    </rPh>
    <rPh sb="4" eb="5">
      <t>ヒ</t>
    </rPh>
    <phoneticPr fontId="4"/>
  </si>
  <si>
    <t>２　第三者評価受審経費</t>
    <rPh sb="2" eb="5">
      <t>ダイサンシャ</t>
    </rPh>
    <rPh sb="5" eb="7">
      <t>ヒョウカ</t>
    </rPh>
    <rPh sb="7" eb="9">
      <t>ジュシン</t>
    </rPh>
    <rPh sb="9" eb="11">
      <t>ケイヒ</t>
    </rPh>
    <phoneticPr fontId="4"/>
  </si>
  <si>
    <t>雑役務費（手数料等）</t>
    <rPh sb="0" eb="4">
      <t>ザツエキムヒ</t>
    </rPh>
    <rPh sb="5" eb="8">
      <t>テスウリョウ</t>
    </rPh>
    <rPh sb="8" eb="9">
      <t>トウ</t>
    </rPh>
    <phoneticPr fontId="4"/>
  </si>
  <si>
    <t xml:space="preserve"> </t>
    <phoneticPr fontId="4"/>
  </si>
  <si>
    <t>教育指導経費</t>
  </si>
  <si>
    <t>地域協議会経費</t>
  </si>
  <si>
    <t>広域連携プログラム作成経費及び第三者評価受審経費</t>
    <phoneticPr fontId="4"/>
  </si>
  <si>
    <t>"手入力して下さい"</t>
    <rPh sb="1" eb="2">
      <t>テ</t>
    </rPh>
    <rPh sb="2" eb="4">
      <t>ニュウリョク</t>
    </rPh>
    <rPh sb="6" eb="7">
      <t>クダ</t>
    </rPh>
    <phoneticPr fontId="4"/>
  </si>
  <si>
    <t>歯科医師臨床研修事業</t>
    <phoneticPr fontId="4"/>
  </si>
  <si>
    <t>社会保険料</t>
    <rPh sb="0" eb="2">
      <t>シャカイ</t>
    </rPh>
    <rPh sb="2" eb="5">
      <t>ホケンリョウ</t>
    </rPh>
    <phoneticPr fontId="4"/>
  </si>
  <si>
    <t>３　通信運搬費</t>
    <rPh sb="2" eb="4">
      <t>ツウシン</t>
    </rPh>
    <rPh sb="4" eb="6">
      <t>ウンパン</t>
    </rPh>
    <rPh sb="6" eb="7">
      <t>ヒ</t>
    </rPh>
    <phoneticPr fontId="4"/>
  </si>
  <si>
    <t>４　指導歯科医、指導医（医科・歯科連携に資する科目分）</t>
    <rPh sb="2" eb="4">
      <t>シドウ</t>
    </rPh>
    <rPh sb="4" eb="7">
      <t>シカイ</t>
    </rPh>
    <rPh sb="8" eb="11">
      <t>シドウイ</t>
    </rPh>
    <rPh sb="12" eb="14">
      <t>イカ</t>
    </rPh>
    <rPh sb="15" eb="17">
      <t>シカ</t>
    </rPh>
    <rPh sb="17" eb="19">
      <t>レンケイ</t>
    </rPh>
    <rPh sb="20" eb="21">
      <t>シ</t>
    </rPh>
    <rPh sb="23" eb="25">
      <t>カモク</t>
    </rPh>
    <rPh sb="25" eb="26">
      <t>ブン</t>
    </rPh>
    <phoneticPr fontId="4"/>
  </si>
  <si>
    <t>プログラム責任者（研修歯科医指導分）に係る経費</t>
    <rPh sb="19" eb="20">
      <t>カカ</t>
    </rPh>
    <phoneticPr fontId="4"/>
  </si>
  <si>
    <t>非常勤職員手当</t>
    <rPh sb="0" eb="7">
      <t>ヒジョウキンショクインテアテ</t>
    </rPh>
    <phoneticPr fontId="4"/>
  </si>
  <si>
    <t>社会保険料</t>
    <rPh sb="0" eb="2">
      <t>シャカイ</t>
    </rPh>
    <rPh sb="2" eb="5">
      <t>ホケンリョウ</t>
    </rPh>
    <phoneticPr fontId="5"/>
  </si>
  <si>
    <t>５　消耗品費（歯科医学研究材料費含む）</t>
    <rPh sb="2" eb="4">
      <t>ショウモウ</t>
    </rPh>
    <rPh sb="4" eb="5">
      <t>ヒン</t>
    </rPh>
    <rPh sb="5" eb="6">
      <t>ヒ</t>
    </rPh>
    <rPh sb="7" eb="10">
      <t>シカイ</t>
    </rPh>
    <rPh sb="10" eb="11">
      <t>ガク</t>
    </rPh>
    <rPh sb="11" eb="13">
      <t>ケンキュウ</t>
    </rPh>
    <rPh sb="13" eb="16">
      <t>ザイリョウヒ</t>
    </rPh>
    <rPh sb="16" eb="17">
      <t>フク</t>
    </rPh>
    <phoneticPr fontId="4"/>
  </si>
  <si>
    <t>光熱水料</t>
    <rPh sb="0" eb="2">
      <t>コウネツ</t>
    </rPh>
    <rPh sb="2" eb="3">
      <t>スイ</t>
    </rPh>
    <rPh sb="3" eb="4">
      <t>リョウ</t>
    </rPh>
    <phoneticPr fontId="4"/>
  </si>
  <si>
    <t>７　へき地診療所等の研修経費</t>
    <rPh sb="4" eb="5">
      <t>チ</t>
    </rPh>
    <rPh sb="5" eb="7">
      <t>シンリョウ</t>
    </rPh>
    <rPh sb="7" eb="8">
      <t>ジョ</t>
    </rPh>
    <rPh sb="8" eb="9">
      <t>トウ</t>
    </rPh>
    <rPh sb="10" eb="12">
      <t>ケンシュウ</t>
    </rPh>
    <rPh sb="12" eb="14">
      <t>ケイヒ</t>
    </rPh>
    <phoneticPr fontId="4"/>
  </si>
  <si>
    <t>８　指導歯科医資質向上推進事業に必要な経費</t>
    <rPh sb="2" eb="4">
      <t>シドウ</t>
    </rPh>
    <rPh sb="4" eb="6">
      <t>シカ</t>
    </rPh>
    <rPh sb="6" eb="7">
      <t>イ</t>
    </rPh>
    <rPh sb="7" eb="9">
      <t>シシツ</t>
    </rPh>
    <rPh sb="9" eb="11">
      <t>コウジョウ</t>
    </rPh>
    <rPh sb="11" eb="13">
      <t>スイシン</t>
    </rPh>
    <rPh sb="13" eb="15">
      <t>ジギョウ</t>
    </rPh>
    <rPh sb="16" eb="18">
      <t>ヒツヨウ</t>
    </rPh>
    <rPh sb="19" eb="21">
      <t>ケイヒ</t>
    </rPh>
    <phoneticPr fontId="4"/>
  </si>
  <si>
    <t>９　在宅歯科医療等研修推進事業に必要な経費</t>
    <rPh sb="2" eb="4">
      <t>ザイタク</t>
    </rPh>
    <rPh sb="4" eb="6">
      <t>シカ</t>
    </rPh>
    <rPh sb="6" eb="8">
      <t>イリョウ</t>
    </rPh>
    <rPh sb="8" eb="9">
      <t>トウ</t>
    </rPh>
    <rPh sb="9" eb="11">
      <t>ケンシュウ</t>
    </rPh>
    <rPh sb="11" eb="13">
      <t>スイシン</t>
    </rPh>
    <rPh sb="13" eb="15">
      <t>ジギョウ</t>
    </rPh>
    <rPh sb="16" eb="18">
      <t>ヒツヨウ</t>
    </rPh>
    <rPh sb="19" eb="21">
      <t>ケイヒ</t>
    </rPh>
    <phoneticPr fontId="4"/>
  </si>
  <si>
    <t>社会保険料（非常勤）</t>
    <rPh sb="0" eb="2">
      <t>シャカイ</t>
    </rPh>
    <rPh sb="2" eb="5">
      <t>ホケンリョウ</t>
    </rPh>
    <rPh sb="6" eb="9">
      <t>ヒジョウキン</t>
    </rPh>
    <phoneticPr fontId="4"/>
  </si>
  <si>
    <t>年度医療関係者研修費等補助金の事業実績報告書</t>
    <rPh sb="15" eb="17">
      <t>ジギョウ</t>
    </rPh>
    <rPh sb="17" eb="19">
      <t>ジッセキ</t>
    </rPh>
    <rPh sb="19" eb="22">
      <t>ホウコクショ</t>
    </rPh>
    <phoneticPr fontId="4"/>
  </si>
  <si>
    <t>臨床研修事業</t>
  </si>
  <si>
    <t>年度臨床研修費等補助金の事業実績報告書</t>
    <rPh sb="18" eb="19">
      <t>ショ</t>
    </rPh>
    <phoneticPr fontId="4"/>
  </si>
  <si>
    <t>歯科医師臨床研修事業</t>
  </si>
  <si>
    <t>※オレンジは基準額内訳の書類がある。</t>
    <rPh sb="6" eb="8">
      <t>キジュン</t>
    </rPh>
    <rPh sb="8" eb="9">
      <t>ガク</t>
    </rPh>
    <rPh sb="9" eb="11">
      <t>ウチワケ</t>
    </rPh>
    <rPh sb="12" eb="14">
      <t>ショルイ</t>
    </rPh>
    <phoneticPr fontId="4"/>
  </si>
  <si>
    <t>第2号様式</t>
  </si>
  <si>
    <t>番　　　　　　　号</t>
    <phoneticPr fontId="4"/>
  </si>
  <si>
    <t>事業名選択欄</t>
    <rPh sb="0" eb="2">
      <t>ジギョウ</t>
    </rPh>
    <rPh sb="2" eb="3">
      <t>メイ</t>
    </rPh>
    <rPh sb="3" eb="5">
      <t>センタク</t>
    </rPh>
    <rPh sb="5" eb="6">
      <t>ラン</t>
    </rPh>
    <phoneticPr fontId="4"/>
  </si>
  <si>
    <t>年　　　月　　　日</t>
    <phoneticPr fontId="4"/>
  </si>
  <si>
    <t>所在地</t>
    <rPh sb="0" eb="3">
      <t>ショザイチ</t>
    </rPh>
    <phoneticPr fontId="4"/>
  </si>
  <si>
    <t>事業者名　　　　　</t>
    <phoneticPr fontId="4"/>
  </si>
  <si>
    <t>代表者名</t>
    <rPh sb="0" eb="3">
      <t>ダイヒョウシャ</t>
    </rPh>
    <rPh sb="3" eb="4">
      <t>メイ</t>
    </rPh>
    <phoneticPr fontId="4"/>
  </si>
  <si>
    <t>　　　　</t>
    <phoneticPr fontId="4"/>
  </si>
  <si>
    <t xml:space="preserve">　　　　　　   </t>
    <phoneticPr fontId="4"/>
  </si>
  <si>
    <t>　標記について、次により国庫補助金を交付されるよう関係書類を添えて申請する。</t>
  </si>
  <si>
    <t>申請額　　　　金</t>
    <phoneticPr fontId="4"/>
  </si>
  <si>
    <t>　　　　　　</t>
    <phoneticPr fontId="4"/>
  </si>
  <si>
    <t>円</t>
    <phoneticPr fontId="4"/>
  </si>
  <si>
    <t>２　  所要額調書（別紙１）</t>
    <phoneticPr fontId="4"/>
  </si>
  <si>
    <t>３　  事業計画書（別紙２）</t>
    <rPh sb="4" eb="6">
      <t>ジギョウ</t>
    </rPh>
    <rPh sb="6" eb="9">
      <t>ケイカクショ</t>
    </rPh>
    <phoneticPr fontId="4"/>
  </si>
  <si>
    <t>４　  収入支出予算書抄本</t>
    <phoneticPr fontId="4"/>
  </si>
  <si>
    <t>変更申請の場合は、１にかかわらず次のとおりとする。</t>
    <phoneticPr fontId="4"/>
  </si>
  <si>
    <t>申請額　　　　　　　　　　　　 金</t>
    <rPh sb="16" eb="17">
      <t>キン</t>
    </rPh>
    <phoneticPr fontId="4"/>
  </si>
  <si>
    <t>-</t>
    <phoneticPr fontId="4"/>
  </si>
  <si>
    <t>(Ａ)</t>
  </si>
  <si>
    <t>前回までの交付決定額　　金</t>
    <rPh sb="0" eb="2">
      <t>ゼンカイ</t>
    </rPh>
    <rPh sb="5" eb="7">
      <t>コウフ</t>
    </rPh>
    <rPh sb="7" eb="10">
      <t>ケッテイガク</t>
    </rPh>
    <rPh sb="12" eb="13">
      <t>キン</t>
    </rPh>
    <phoneticPr fontId="1"/>
  </si>
  <si>
    <t>(Ｂ)</t>
  </si>
  <si>
    <t>差引今回変更増減額　　　金</t>
    <rPh sb="0" eb="1">
      <t>サ</t>
    </rPh>
    <rPh sb="1" eb="2">
      <t>ヒ</t>
    </rPh>
    <rPh sb="2" eb="4">
      <t>コンカイ</t>
    </rPh>
    <rPh sb="4" eb="6">
      <t>ヘンコウ</t>
    </rPh>
    <rPh sb="6" eb="7">
      <t>ゾウ</t>
    </rPh>
    <rPh sb="7" eb="9">
      <t>ゲンガク</t>
    </rPh>
    <rPh sb="12" eb="13">
      <t>キン</t>
    </rPh>
    <phoneticPr fontId="1"/>
  </si>
  <si>
    <t>(Ａ)－(Ｂ)</t>
  </si>
  <si>
    <t>別紙１-１</t>
    <rPh sb="0" eb="2">
      <t>ベッシ</t>
    </rPh>
    <phoneticPr fontId="4"/>
  </si>
  <si>
    <t>所要額調書</t>
  </si>
  <si>
    <t>総事業費</t>
  </si>
  <si>
    <t>寄　付　金</t>
    <rPh sb="0" eb="1">
      <t>キ</t>
    </rPh>
    <rPh sb="2" eb="3">
      <t>ヅケ</t>
    </rPh>
    <rPh sb="4" eb="5">
      <t>キン</t>
    </rPh>
    <phoneticPr fontId="4"/>
  </si>
  <si>
    <t>差　引　額</t>
    <phoneticPr fontId="4"/>
  </si>
  <si>
    <t>対象経費</t>
  </si>
  <si>
    <t>基　準　額</t>
    <phoneticPr fontId="4"/>
  </si>
  <si>
    <t xml:space="preserve"> 選  定  額</t>
    <phoneticPr fontId="4"/>
  </si>
  <si>
    <t>国庫補助基本額</t>
    <rPh sb="0" eb="2">
      <t>コッコ</t>
    </rPh>
    <rPh sb="2" eb="4">
      <t>ホジョ</t>
    </rPh>
    <rPh sb="4" eb="7">
      <t>キホンガク</t>
    </rPh>
    <phoneticPr fontId="4"/>
  </si>
  <si>
    <t>国庫補助所要額</t>
    <rPh sb="0" eb="2">
      <t>コッコ</t>
    </rPh>
    <rPh sb="4" eb="7">
      <t>ショヨウガク</t>
    </rPh>
    <phoneticPr fontId="4"/>
  </si>
  <si>
    <t>交付決定額</t>
    <rPh sb="0" eb="2">
      <t>コウフ</t>
    </rPh>
    <rPh sb="2" eb="5">
      <t>ケッテイガク</t>
    </rPh>
    <phoneticPr fontId="4"/>
  </si>
  <si>
    <t>差引追加交付
（一部取消）
申　請　額</t>
    <rPh sb="0" eb="2">
      <t>サシヒキ</t>
    </rPh>
    <rPh sb="2" eb="4">
      <t>ツイカ</t>
    </rPh>
    <rPh sb="4" eb="6">
      <t>コウフ</t>
    </rPh>
    <rPh sb="8" eb="10">
      <t>イチブ</t>
    </rPh>
    <rPh sb="10" eb="11">
      <t>ト</t>
    </rPh>
    <rPh sb="11" eb="12">
      <t>ケ</t>
    </rPh>
    <rPh sb="14" eb="15">
      <t>シン</t>
    </rPh>
    <rPh sb="16" eb="17">
      <t>ショウ</t>
    </rPh>
    <rPh sb="18" eb="19">
      <t>ガク</t>
    </rPh>
    <phoneticPr fontId="4"/>
  </si>
  <si>
    <t>区　分</t>
    <rPh sb="0" eb="1">
      <t>ク</t>
    </rPh>
    <rPh sb="2" eb="3">
      <t>ブン</t>
    </rPh>
    <phoneticPr fontId="4"/>
  </si>
  <si>
    <t>そ の 他 の</t>
    <phoneticPr fontId="4"/>
  </si>
  <si>
    <t>の 支 出</t>
  </si>
  <si>
    <t>収　入　額</t>
    <rPh sb="0" eb="1">
      <t>オサム</t>
    </rPh>
    <rPh sb="2" eb="3">
      <t>イ</t>
    </rPh>
    <rPh sb="4" eb="5">
      <t>ガク</t>
    </rPh>
    <phoneticPr fontId="4"/>
  </si>
  <si>
    <t>予 定 額</t>
  </si>
  <si>
    <t>Ａ</t>
    <phoneticPr fontId="4"/>
  </si>
  <si>
    <t>Ｂ</t>
    <phoneticPr fontId="4"/>
  </si>
  <si>
    <t>Ｃ</t>
    <phoneticPr fontId="4"/>
  </si>
  <si>
    <t>Ｄ</t>
    <phoneticPr fontId="4"/>
  </si>
  <si>
    <t>Ｅ</t>
    <phoneticPr fontId="4"/>
  </si>
  <si>
    <t>Ｆ</t>
    <phoneticPr fontId="4"/>
  </si>
  <si>
    <t>Ｇ</t>
    <phoneticPr fontId="4"/>
  </si>
  <si>
    <t>H</t>
    <phoneticPr fontId="4"/>
  </si>
  <si>
    <t>I</t>
    <phoneticPr fontId="4"/>
  </si>
  <si>
    <t>J</t>
    <phoneticPr fontId="4"/>
  </si>
  <si>
    <t xml:space="preserve">円 </t>
  </si>
  <si>
    <t xml:space="preserve">円 </t>
    <phoneticPr fontId="4"/>
  </si>
  <si>
    <t>円</t>
    <rPh sb="0" eb="1">
      <t>エン</t>
    </rPh>
    <phoneticPr fontId="4"/>
  </si>
  <si>
    <t>合　計</t>
    <rPh sb="0" eb="1">
      <t>ア</t>
    </rPh>
    <rPh sb="2" eb="3">
      <t>ケイ</t>
    </rPh>
    <phoneticPr fontId="4"/>
  </si>
  <si>
    <t>２　対象経費の支出予定額算出内訳</t>
  </si>
  <si>
    <t>区　　　　　　分</t>
  </si>
  <si>
    <t>支　出　予　定　額</t>
  </si>
  <si>
    <t>算　　　出　　　内　　　訳</t>
  </si>
  <si>
    <t>　合　　　　　計</t>
    <rPh sb="1" eb="2">
      <t>ア</t>
    </rPh>
    <rPh sb="7" eb="8">
      <t>ケイ</t>
    </rPh>
    <phoneticPr fontId="4"/>
  </si>
  <si>
    <t>（注）I欄及びJ欄については、交付要綱の７による変更交付申請手続の他は斜線を引くこと。</t>
    <phoneticPr fontId="4"/>
  </si>
  <si>
    <t>○</t>
    <phoneticPr fontId="4"/>
  </si>
  <si>
    <t>看護師の特定行為に係る指定医療研修機関運営事業基準額算出内訳</t>
    <rPh sb="0" eb="3">
      <t>カンゴシ</t>
    </rPh>
    <rPh sb="4" eb="6">
      <t>トクテイ</t>
    </rPh>
    <rPh sb="6" eb="8">
      <t>コウイ</t>
    </rPh>
    <rPh sb="9" eb="10">
      <t>カカワ</t>
    </rPh>
    <rPh sb="11" eb="13">
      <t>シテイ</t>
    </rPh>
    <rPh sb="13" eb="15">
      <t>イリョウ</t>
    </rPh>
    <rPh sb="15" eb="17">
      <t>ケンシュウ</t>
    </rPh>
    <rPh sb="17" eb="19">
      <t>キカン</t>
    </rPh>
    <rPh sb="19" eb="21">
      <t>ウンエイ</t>
    </rPh>
    <rPh sb="21" eb="23">
      <t>ジギョウ</t>
    </rPh>
    <rPh sb="23" eb="25">
      <t>キジュン</t>
    </rPh>
    <phoneticPr fontId="4"/>
  </si>
  <si>
    <t>（指定研修機関名）</t>
    <rPh sb="1" eb="3">
      <t>シテイ</t>
    </rPh>
    <rPh sb="3" eb="5">
      <t>ケンシュウ</t>
    </rPh>
    <rPh sb="5" eb="7">
      <t>キカン</t>
    </rPh>
    <phoneticPr fontId="5"/>
  </si>
  <si>
    <t>研修を実施する特定行為区分数</t>
    <rPh sb="0" eb="2">
      <t>ケンシュウ</t>
    </rPh>
    <rPh sb="3" eb="5">
      <t>ジッシ</t>
    </rPh>
    <rPh sb="7" eb="11">
      <t>トクテイコウイ</t>
    </rPh>
    <rPh sb="11" eb="13">
      <t>クブン</t>
    </rPh>
    <rPh sb="13" eb="14">
      <t>スウ</t>
    </rPh>
    <phoneticPr fontId="4"/>
  </si>
  <si>
    <t>区分</t>
    <rPh sb="0" eb="2">
      <t>クブン</t>
    </rPh>
    <phoneticPr fontId="4"/>
  </si>
  <si>
    <t>※「別紙１７－２の(１)」の（Ａ）の値を入力してください。</t>
    <rPh sb="2" eb="4">
      <t>ベッシ</t>
    </rPh>
    <rPh sb="18" eb="19">
      <t>アタイ</t>
    </rPh>
    <rPh sb="20" eb="22">
      <t>ニュウリョク</t>
    </rPh>
    <phoneticPr fontId="4"/>
  </si>
  <si>
    <t>１　指導者経費</t>
    <rPh sb="2" eb="4">
      <t>シドウ</t>
    </rPh>
    <rPh sb="4" eb="5">
      <t>シャ</t>
    </rPh>
    <rPh sb="5" eb="7">
      <t>ケイヒ</t>
    </rPh>
    <phoneticPr fontId="5"/>
  </si>
  <si>
    <t>（</t>
    <phoneticPr fontId="4"/>
  </si>
  <si>
    <t>円）</t>
    <rPh sb="0" eb="1">
      <t>エン</t>
    </rPh>
    <phoneticPr fontId="4"/>
  </si>
  <si>
    <t>　「研修を実施する特定行為区分数」に応じて以下の該当する記号欄に、「別紙１７－２の(１)」の（Ｂ）の値を入力してください。</t>
    <rPh sb="2" eb="4">
      <t>ケンシュウ</t>
    </rPh>
    <rPh sb="5" eb="7">
      <t>ジッシ</t>
    </rPh>
    <rPh sb="9" eb="13">
      <t>トクテイコウイ</t>
    </rPh>
    <rPh sb="13" eb="15">
      <t>クブン</t>
    </rPh>
    <rPh sb="15" eb="16">
      <t>スウ</t>
    </rPh>
    <rPh sb="18" eb="19">
      <t>オウ</t>
    </rPh>
    <rPh sb="21" eb="23">
      <t>イカ</t>
    </rPh>
    <rPh sb="24" eb="26">
      <t>ガイトウ</t>
    </rPh>
    <rPh sb="28" eb="30">
      <t>キゴウ</t>
    </rPh>
    <rPh sb="30" eb="31">
      <t>ラン</t>
    </rPh>
    <rPh sb="34" eb="36">
      <t>ベッシ</t>
    </rPh>
    <rPh sb="50" eb="51">
      <t>アタイ</t>
    </rPh>
    <rPh sb="52" eb="54">
      <t>ニュウリョク</t>
    </rPh>
    <phoneticPr fontId="4"/>
  </si>
  <si>
    <t>ア　１以上８未満の特定行為区分に係る特定行為研修を行う場合</t>
    <rPh sb="3" eb="5">
      <t>イジョウ</t>
    </rPh>
    <rPh sb="6" eb="8">
      <t>ミマン</t>
    </rPh>
    <rPh sb="9" eb="13">
      <t>トクテイコウイ</t>
    </rPh>
    <rPh sb="13" eb="15">
      <t>クブン</t>
    </rPh>
    <rPh sb="16" eb="17">
      <t>カカ</t>
    </rPh>
    <rPh sb="18" eb="22">
      <t>トクテイコウイ</t>
    </rPh>
    <rPh sb="22" eb="24">
      <t>ケンシュウ</t>
    </rPh>
    <rPh sb="25" eb="26">
      <t>オコナ</t>
    </rPh>
    <rPh sb="27" eb="29">
      <t>バアイ</t>
    </rPh>
    <phoneticPr fontId="4"/>
  </si>
  <si>
    <t>円</t>
    <rPh sb="0" eb="1">
      <t>エン</t>
    </rPh>
    <phoneticPr fontId="5"/>
  </si>
  <si>
    <t>×</t>
  </si>
  <si>
    <t>研修時間数</t>
    <rPh sb="0" eb="2">
      <t>ケンシュウ</t>
    </rPh>
    <rPh sb="2" eb="5">
      <t>ジカンスウ</t>
    </rPh>
    <phoneticPr fontId="5"/>
  </si>
  <si>
    <t>時間</t>
    <rPh sb="0" eb="2">
      <t>ジカン</t>
    </rPh>
    <phoneticPr fontId="5"/>
  </si>
  <si>
    <t>イ　８以上15未満の特定行為区分に係る特定行為研修を行う場合</t>
    <rPh sb="3" eb="5">
      <t>イジョウ</t>
    </rPh>
    <rPh sb="7" eb="9">
      <t>ミマン</t>
    </rPh>
    <rPh sb="10" eb="14">
      <t>トクテイコウイ</t>
    </rPh>
    <rPh sb="14" eb="16">
      <t>クブン</t>
    </rPh>
    <rPh sb="17" eb="18">
      <t>カカ</t>
    </rPh>
    <rPh sb="19" eb="23">
      <t>トクテイコウイ</t>
    </rPh>
    <rPh sb="23" eb="25">
      <t>ケンシュウ</t>
    </rPh>
    <rPh sb="26" eb="27">
      <t>オコナ</t>
    </rPh>
    <rPh sb="28" eb="30">
      <t>バアイ</t>
    </rPh>
    <phoneticPr fontId="4"/>
  </si>
  <si>
    <t>ウ　15以上の特定行為区分に係る特定行為研修を行う場合</t>
    <rPh sb="4" eb="6">
      <t>イジョウ</t>
    </rPh>
    <rPh sb="7" eb="11">
      <t>トクテイコウイ</t>
    </rPh>
    <rPh sb="11" eb="13">
      <t>クブン</t>
    </rPh>
    <rPh sb="14" eb="15">
      <t>カカ</t>
    </rPh>
    <rPh sb="16" eb="20">
      <t>トクテイコウイ</t>
    </rPh>
    <rPh sb="20" eb="22">
      <t>ケンシュウ</t>
    </rPh>
    <rPh sb="23" eb="24">
      <t>オコナ</t>
    </rPh>
    <rPh sb="25" eb="27">
      <t>バアイ</t>
    </rPh>
    <phoneticPr fontId="4"/>
  </si>
  <si>
    <t>２　事務職員経費</t>
    <rPh sb="2" eb="4">
      <t>ジム</t>
    </rPh>
    <rPh sb="4" eb="6">
      <t>ショクイン</t>
    </rPh>
    <rPh sb="6" eb="8">
      <t>ケイヒ</t>
    </rPh>
    <phoneticPr fontId="5"/>
  </si>
  <si>
    <t>１施設</t>
    <rPh sb="1" eb="3">
      <t>シセツ</t>
    </rPh>
    <phoneticPr fontId="5"/>
  </si>
  <si>
    <t>↑特定行為研修の運営に当たり、賃金職員を雇用する場合は「○」を入力すること。</t>
    <phoneticPr fontId="4"/>
  </si>
  <si>
    <t>３　eラーニング体制整備経費</t>
    <rPh sb="8" eb="10">
      <t>タイセイ</t>
    </rPh>
    <rPh sb="10" eb="12">
      <t>セイビ</t>
    </rPh>
    <rPh sb="12" eb="14">
      <t>ケイヒ</t>
    </rPh>
    <phoneticPr fontId="5"/>
  </si>
  <si>
    <t>↑講義又は演習を通信によって受講できる体制を整備している場合は「○」を入力すること。</t>
    <phoneticPr fontId="4"/>
  </si>
  <si>
    <t>４　代替職員確保支援体制整備経費</t>
    <rPh sb="2" eb="4">
      <t>ダイタイ</t>
    </rPh>
    <rPh sb="4" eb="6">
      <t>ショクイン</t>
    </rPh>
    <rPh sb="6" eb="8">
      <t>カクホ</t>
    </rPh>
    <rPh sb="8" eb="10">
      <t>シエン</t>
    </rPh>
    <rPh sb="10" eb="12">
      <t>タイセイ</t>
    </rPh>
    <rPh sb="12" eb="14">
      <t>セイビ</t>
    </rPh>
    <rPh sb="14" eb="16">
      <t>ケイヒ</t>
    </rPh>
    <phoneticPr fontId="5"/>
  </si>
  <si>
    <t>↑研修受講者の所属先の医療機関等が、当該受講者の研修受講中に代替職員を確保できるよう、交代要員を紹介するためのコーディネーターを指定研修機関に設置している場合は「○」を入力すること。</t>
    <rPh sb="11" eb="13">
      <t>イリョウ</t>
    </rPh>
    <rPh sb="13" eb="15">
      <t>キカン</t>
    </rPh>
    <rPh sb="15" eb="16">
      <t>トウ</t>
    </rPh>
    <rPh sb="18" eb="20">
      <t>トウガイ</t>
    </rPh>
    <rPh sb="20" eb="23">
      <t>ジュコウシャ</t>
    </rPh>
    <rPh sb="24" eb="26">
      <t>ケンシュウ</t>
    </rPh>
    <rPh sb="26" eb="28">
      <t>ジュコウ</t>
    </rPh>
    <rPh sb="28" eb="29">
      <t>チュウ</t>
    </rPh>
    <rPh sb="30" eb="32">
      <t>ダイタイ</t>
    </rPh>
    <rPh sb="32" eb="34">
      <t>ショクイン</t>
    </rPh>
    <rPh sb="35" eb="37">
      <t>カクホ</t>
    </rPh>
    <rPh sb="43" eb="45">
      <t>コウタイ</t>
    </rPh>
    <rPh sb="45" eb="47">
      <t>ヨウイン</t>
    </rPh>
    <rPh sb="48" eb="50">
      <t>ショウカイ</t>
    </rPh>
    <rPh sb="64" eb="66">
      <t>シテイ</t>
    </rPh>
    <rPh sb="66" eb="68">
      <t>ケンシュウ</t>
    </rPh>
    <rPh sb="68" eb="70">
      <t>キカン</t>
    </rPh>
    <rPh sb="71" eb="73">
      <t>セッチ</t>
    </rPh>
    <phoneticPr fontId="4"/>
  </si>
  <si>
    <t>５　診療の補助行為技術向上体制整備経費</t>
    <rPh sb="2" eb="4">
      <t>シンリョウ</t>
    </rPh>
    <rPh sb="5" eb="7">
      <t>ホジョ</t>
    </rPh>
    <rPh sb="7" eb="9">
      <t>コウイ</t>
    </rPh>
    <rPh sb="9" eb="11">
      <t>ギジュツ</t>
    </rPh>
    <rPh sb="11" eb="13">
      <t>コウジョウ</t>
    </rPh>
    <rPh sb="13" eb="15">
      <t>タイセイ</t>
    </rPh>
    <rPh sb="15" eb="17">
      <t>セイビ</t>
    </rPh>
    <rPh sb="17" eb="19">
      <t>ケイヒ</t>
    </rPh>
    <phoneticPr fontId="5"/>
  </si>
  <si>
    <t>↑特定行為に相当する診療の補助行為（手順書によらない場合）を適切に行うための研修を地域において実施している場合は「○」を入力すること。</t>
    <rPh sb="10" eb="12">
      <t>シンリョウ</t>
    </rPh>
    <rPh sb="13" eb="15">
      <t>ホジョ</t>
    </rPh>
    <rPh sb="15" eb="17">
      <t>コウイ</t>
    </rPh>
    <rPh sb="41" eb="43">
      <t>チイキ</t>
    </rPh>
    <phoneticPr fontId="4"/>
  </si>
  <si>
    <t>６　訪問看護ステーション等研修支援経費</t>
    <rPh sb="2" eb="4">
      <t>ホウモン</t>
    </rPh>
    <rPh sb="4" eb="6">
      <t>カンゴ</t>
    </rPh>
    <rPh sb="12" eb="13">
      <t>トウ</t>
    </rPh>
    <rPh sb="13" eb="15">
      <t>ケンシュウ</t>
    </rPh>
    <rPh sb="15" eb="17">
      <t>シエン</t>
    </rPh>
    <rPh sb="17" eb="19">
      <t>ケイヒ</t>
    </rPh>
    <phoneticPr fontId="5"/>
  </si>
  <si>
    <t>１日あたり</t>
    <rPh sb="1" eb="2">
      <t>ニチ</t>
    </rPh>
    <phoneticPr fontId="5"/>
  </si>
  <si>
    <t>実施日数</t>
    <rPh sb="0" eb="2">
      <t>ジッシ</t>
    </rPh>
    <rPh sb="2" eb="4">
      <t>ニッスウ</t>
    </rPh>
    <phoneticPr fontId="4"/>
  </si>
  <si>
    <t>日</t>
    <rPh sb="0" eb="1">
      <t>ニチ</t>
    </rPh>
    <phoneticPr fontId="4"/>
  </si>
  <si>
    <t>↑協力施設（※）と連携協力して特定行為研修を行う場合であって、当該協力施設において、特定行為研修に係る講義、演習又は実習を実施している場合は「○」を入力し、実施日数を記載すること。
（※）対象となる協力施設は訪問看護ステーション、介護施設及び診療所に限る</t>
    <rPh sb="1" eb="3">
      <t>キョウリョク</t>
    </rPh>
    <rPh sb="3" eb="5">
      <t>シセツ</t>
    </rPh>
    <rPh sb="9" eb="11">
      <t>レンケイ</t>
    </rPh>
    <rPh sb="11" eb="13">
      <t>キョウリョク</t>
    </rPh>
    <rPh sb="15" eb="17">
      <t>トクテイ</t>
    </rPh>
    <rPh sb="17" eb="19">
      <t>コウイ</t>
    </rPh>
    <rPh sb="19" eb="21">
      <t>ケンシュウ</t>
    </rPh>
    <rPh sb="22" eb="23">
      <t>オコナ</t>
    </rPh>
    <rPh sb="24" eb="26">
      <t>バアイ</t>
    </rPh>
    <rPh sb="31" eb="33">
      <t>トウガイ</t>
    </rPh>
    <rPh sb="33" eb="35">
      <t>キョウリョク</t>
    </rPh>
    <rPh sb="35" eb="37">
      <t>シセツ</t>
    </rPh>
    <rPh sb="42" eb="44">
      <t>トクテイ</t>
    </rPh>
    <rPh sb="44" eb="46">
      <t>コウイ</t>
    </rPh>
    <rPh sb="46" eb="48">
      <t>ケンシュウ</t>
    </rPh>
    <rPh sb="49" eb="50">
      <t>カカ</t>
    </rPh>
    <rPh sb="51" eb="53">
      <t>コウギ</t>
    </rPh>
    <rPh sb="54" eb="56">
      <t>エンシュウ</t>
    </rPh>
    <rPh sb="56" eb="57">
      <t>マタ</t>
    </rPh>
    <rPh sb="58" eb="60">
      <t>ジッシュウ</t>
    </rPh>
    <rPh sb="61" eb="63">
      <t>ジッシ</t>
    </rPh>
    <rPh sb="78" eb="80">
      <t>ジッシ</t>
    </rPh>
    <rPh sb="80" eb="82">
      <t>ニッスウ</t>
    </rPh>
    <rPh sb="83" eb="85">
      <t>キサイ</t>
    </rPh>
    <rPh sb="94" eb="96">
      <t>タイショウ</t>
    </rPh>
    <rPh sb="99" eb="101">
      <t>キョウリョク</t>
    </rPh>
    <rPh sb="101" eb="103">
      <t>シセツ</t>
    </rPh>
    <rPh sb="104" eb="106">
      <t>ホウモン</t>
    </rPh>
    <rPh sb="106" eb="108">
      <t>カンゴ</t>
    </rPh>
    <rPh sb="115" eb="117">
      <t>カイゴ</t>
    </rPh>
    <rPh sb="117" eb="119">
      <t>シセツ</t>
    </rPh>
    <rPh sb="119" eb="120">
      <t>オヨ</t>
    </rPh>
    <rPh sb="121" eb="124">
      <t>シンリョウジョ</t>
    </rPh>
    <rPh sb="125" eb="126">
      <t>カギ</t>
    </rPh>
    <phoneticPr fontId="4"/>
  </si>
  <si>
    <t>合計額</t>
    <rPh sb="0" eb="2">
      <t>ゴウケイ</t>
    </rPh>
    <rPh sb="2" eb="3">
      <t>ガク</t>
    </rPh>
    <phoneticPr fontId="4"/>
  </si>
  <si>
    <t>（注）各項目毎の基準額の端数については、小数点以下を切り捨てて得た額とします。</t>
    <rPh sb="1" eb="2">
      <t>チュウ</t>
    </rPh>
    <rPh sb="3" eb="6">
      <t>カクコウモク</t>
    </rPh>
    <rPh sb="6" eb="7">
      <t>ゴト</t>
    </rPh>
    <rPh sb="8" eb="11">
      <t>キジュンガク</t>
    </rPh>
    <rPh sb="12" eb="14">
      <t>ハスウ</t>
    </rPh>
    <rPh sb="20" eb="23">
      <t>ショウスウテン</t>
    </rPh>
    <rPh sb="23" eb="25">
      <t>イカ</t>
    </rPh>
    <rPh sb="26" eb="27">
      <t>キ</t>
    </rPh>
    <rPh sb="28" eb="29">
      <t>ス</t>
    </rPh>
    <rPh sb="31" eb="32">
      <t>エ</t>
    </rPh>
    <rPh sb="33" eb="34">
      <t>ガク</t>
    </rPh>
    <phoneticPr fontId="11"/>
  </si>
  <si>
    <t>別紙１-２</t>
    <rPh sb="0" eb="2">
      <t>ベッシ</t>
    </rPh>
    <phoneticPr fontId="4"/>
  </si>
  <si>
    <t>単価</t>
    <rPh sb="0" eb="2">
      <t>タンカ</t>
    </rPh>
    <phoneticPr fontId="4"/>
  </si>
  <si>
    <t>広域連携型プログラム数</t>
    <rPh sb="0" eb="2">
      <t>コウイキ</t>
    </rPh>
    <rPh sb="2" eb="4">
      <t>レンケイ</t>
    </rPh>
    <rPh sb="4" eb="5">
      <t>ガタ</t>
    </rPh>
    <rPh sb="10" eb="11">
      <t>スウ</t>
    </rPh>
    <phoneticPr fontId="4"/>
  </si>
  <si>
    <t>金額</t>
    <rPh sb="0" eb="2">
      <t>キンガク</t>
    </rPh>
    <phoneticPr fontId="4"/>
  </si>
  <si>
    <t>広域連携プログラム作成経費</t>
    <phoneticPr fontId="4"/>
  </si>
  <si>
    <t>第三者評価受審経費</t>
    <phoneticPr fontId="4"/>
  </si>
  <si>
    <t>gg</t>
    <phoneticPr fontId="4"/>
  </si>
  <si>
    <t>別紙２-１</t>
    <rPh sb="0" eb="2">
      <t>ベッシ</t>
    </rPh>
    <phoneticPr fontId="5"/>
  </si>
  <si>
    <t>臨床研修事業事業計画書（総括表）</t>
    <rPh sb="0" eb="2">
      <t>リンショウ</t>
    </rPh>
    <rPh sb="2" eb="4">
      <t>ケンシュウ</t>
    </rPh>
    <rPh sb="4" eb="6">
      <t>ジギョウ</t>
    </rPh>
    <phoneticPr fontId="4"/>
  </si>
  <si>
    <t>１年次生又は再開者</t>
    <phoneticPr fontId="4"/>
  </si>
  <si>
    <t>補助対象</t>
    <rPh sb="0" eb="2">
      <t>ホジョ</t>
    </rPh>
    <rPh sb="2" eb="4">
      <t>タイショウ</t>
    </rPh>
    <phoneticPr fontId="4"/>
  </si>
  <si>
    <t>宿日直研修計画月数</t>
    <rPh sb="3" eb="5">
      <t>ケンシュウ</t>
    </rPh>
    <phoneticPr fontId="4"/>
  </si>
  <si>
    <t>産婦人科</t>
    <rPh sb="0" eb="4">
      <t>サンフジンカ</t>
    </rPh>
    <phoneticPr fontId="4"/>
  </si>
  <si>
    <t>小児科</t>
    <rPh sb="0" eb="3">
      <t>ショウニカ</t>
    </rPh>
    <phoneticPr fontId="4"/>
  </si>
  <si>
    <t>対象</t>
    <rPh sb="0" eb="2">
      <t>タイショウ</t>
    </rPh>
    <phoneticPr fontId="4"/>
  </si>
  <si>
    <t>対象外</t>
    <rPh sb="0" eb="2">
      <t>タイショウ</t>
    </rPh>
    <rPh sb="2" eb="3">
      <t>ガイ</t>
    </rPh>
    <phoneticPr fontId="4"/>
  </si>
  <si>
    <t>月１回</t>
    <rPh sb="0" eb="1">
      <t>ツキ</t>
    </rPh>
    <rPh sb="2" eb="3">
      <t>カイ</t>
    </rPh>
    <phoneticPr fontId="4"/>
  </si>
  <si>
    <t>月２回</t>
    <rPh sb="0" eb="1">
      <t>ツキ</t>
    </rPh>
    <rPh sb="2" eb="3">
      <t>カイ</t>
    </rPh>
    <phoneticPr fontId="4"/>
  </si>
  <si>
    <t>月３回</t>
    <rPh sb="0" eb="1">
      <t>ツキ</t>
    </rPh>
    <rPh sb="2" eb="3">
      <t>カイ</t>
    </rPh>
    <phoneticPr fontId="4"/>
  </si>
  <si>
    <t>月４回
以上</t>
    <rPh sb="0" eb="1">
      <t>ツキ</t>
    </rPh>
    <rPh sb="2" eb="3">
      <t>カイ</t>
    </rPh>
    <rPh sb="4" eb="6">
      <t>イジョウ</t>
    </rPh>
    <phoneticPr fontId="4"/>
  </si>
  <si>
    <t>合計</t>
    <rPh sb="0" eb="2">
      <t>ゴウケイ</t>
    </rPh>
    <phoneticPr fontId="4"/>
  </si>
  <si>
    <t>分野</t>
    <rPh sb="0" eb="2">
      <t>ブンヤ</t>
    </rPh>
    <phoneticPr fontId="4"/>
  </si>
  <si>
    <t>A</t>
    <phoneticPr fontId="4"/>
  </si>
  <si>
    <t>B</t>
    <phoneticPr fontId="4"/>
  </si>
  <si>
    <t>C</t>
    <phoneticPr fontId="4"/>
  </si>
  <si>
    <t>D</t>
    <phoneticPr fontId="4"/>
  </si>
  <si>
    <t>E</t>
    <phoneticPr fontId="4"/>
  </si>
  <si>
    <t>F</t>
    <phoneticPr fontId="4"/>
  </si>
  <si>
    <t>G</t>
    <phoneticPr fontId="4"/>
  </si>
  <si>
    <t>宿日直</t>
    <rPh sb="0" eb="1">
      <t>シュク</t>
    </rPh>
    <rPh sb="1" eb="3">
      <t>ニッチョク</t>
    </rPh>
    <phoneticPr fontId="4"/>
  </si>
  <si>
    <t>産婦人科</t>
    <phoneticPr fontId="4"/>
  </si>
  <si>
    <t>小児科</t>
    <phoneticPr fontId="4"/>
  </si>
  <si>
    <r>
      <t>事業延</t>
    </r>
    <r>
      <rPr>
        <b/>
        <sz val="11"/>
        <color theme="1"/>
        <rFont val="ＭＳ 明朝"/>
        <family val="1"/>
        <charset val="128"/>
      </rPr>
      <t>月数</t>
    </r>
    <r>
      <rPr>
        <sz val="11"/>
        <color theme="1"/>
        <rFont val="ＭＳ 明朝"/>
        <family val="1"/>
        <charset val="128"/>
      </rPr>
      <t xml:space="preserve">
(月４回以上)　　　　　　　　　</t>
    </r>
    <rPh sb="0" eb="2">
      <t>ジギョウ</t>
    </rPh>
    <rPh sb="2" eb="3">
      <t>ノ</t>
    </rPh>
    <rPh sb="3" eb="5">
      <t>ツキスウ</t>
    </rPh>
    <rPh sb="10" eb="12">
      <t>イジョウ</t>
    </rPh>
    <phoneticPr fontId="4"/>
  </si>
  <si>
    <t>月</t>
    <rPh sb="0" eb="1">
      <t>ツキ</t>
    </rPh>
    <phoneticPr fontId="4"/>
  </si>
  <si>
    <t>Ｈ</t>
    <phoneticPr fontId="4"/>
  </si>
  <si>
    <r>
      <t>事業延</t>
    </r>
    <r>
      <rPr>
        <b/>
        <sz val="11"/>
        <color theme="1"/>
        <rFont val="ＭＳ 明朝"/>
        <family val="1"/>
        <charset val="128"/>
      </rPr>
      <t>日数</t>
    </r>
    <r>
      <rPr>
        <sz val="11"/>
        <color theme="1"/>
        <rFont val="ＭＳ 明朝"/>
        <family val="1"/>
        <charset val="128"/>
      </rPr>
      <t xml:space="preserve">
(月４回未満)
</t>
    </r>
    <rPh sb="0" eb="2">
      <t>ジギョウ</t>
    </rPh>
    <rPh sb="2" eb="3">
      <t>ノ</t>
    </rPh>
    <rPh sb="3" eb="5">
      <t>ニッスウ</t>
    </rPh>
    <phoneticPr fontId="4"/>
  </si>
  <si>
    <t>A+(B×2)+(C×3)</t>
    <phoneticPr fontId="4"/>
  </si>
  <si>
    <t>E+(F×2)+(G×3)</t>
    <phoneticPr fontId="4"/>
  </si>
  <si>
    <t>日</t>
    <phoneticPr fontId="4"/>
  </si>
  <si>
    <t>２年次生又は再開者</t>
    <phoneticPr fontId="4"/>
  </si>
  <si>
    <t>２年次生
又は
再開者</t>
    <phoneticPr fontId="4"/>
  </si>
  <si>
    <t>オンコール</t>
    <phoneticPr fontId="4"/>
  </si>
  <si>
    <t>K</t>
    <phoneticPr fontId="4"/>
  </si>
  <si>
    <t>L</t>
    <phoneticPr fontId="4"/>
  </si>
  <si>
    <t>M</t>
    <phoneticPr fontId="4"/>
  </si>
  <si>
    <t>N</t>
    <phoneticPr fontId="4"/>
  </si>
  <si>
    <t>O</t>
    <phoneticPr fontId="4"/>
  </si>
  <si>
    <t>P</t>
    <phoneticPr fontId="4"/>
  </si>
  <si>
    <t>Q</t>
    <phoneticPr fontId="4"/>
  </si>
  <si>
    <t>R</t>
    <phoneticPr fontId="4"/>
  </si>
  <si>
    <t>指導医等が研修医と当直</t>
    <rPh sb="0" eb="3">
      <t>シドウイ</t>
    </rPh>
    <rPh sb="3" eb="4">
      <t>トウ</t>
    </rPh>
    <rPh sb="5" eb="7">
      <t>ケンシュウ</t>
    </rPh>
    <rPh sb="7" eb="8">
      <t>イ</t>
    </rPh>
    <rPh sb="9" eb="11">
      <t>トウチョク</t>
    </rPh>
    <phoneticPr fontId="4"/>
  </si>
  <si>
    <t>指導医等がオンコール体制</t>
    <rPh sb="0" eb="2">
      <t>シドウ</t>
    </rPh>
    <rPh sb="2" eb="3">
      <t>イ</t>
    </rPh>
    <rPh sb="3" eb="4">
      <t>トウ</t>
    </rPh>
    <rPh sb="10" eb="12">
      <t>タイセイ</t>
    </rPh>
    <phoneticPr fontId="4"/>
  </si>
  <si>
    <t>S</t>
    <phoneticPr fontId="4"/>
  </si>
  <si>
    <t>K+(L×2)+(M×3)</t>
    <phoneticPr fontId="4"/>
  </si>
  <si>
    <t>T</t>
    <phoneticPr fontId="4"/>
  </si>
  <si>
    <t>O+(P×2)+(Q×3)</t>
    <phoneticPr fontId="4"/>
  </si>
  <si>
    <t>総　　計</t>
    <rPh sb="0" eb="1">
      <t>フサ</t>
    </rPh>
    <rPh sb="3" eb="4">
      <t>ケイ</t>
    </rPh>
    <phoneticPr fontId="4"/>
  </si>
  <si>
    <t>総    計</t>
    <rPh sb="0" eb="1">
      <t>フサ</t>
    </rPh>
    <rPh sb="5" eb="6">
      <t>ケイ</t>
    </rPh>
    <phoneticPr fontId="4"/>
  </si>
  <si>
    <t>別紙２－１　附表Ａ１</t>
    <rPh sb="6" eb="8">
      <t>フヒョウ</t>
    </rPh>
    <phoneticPr fontId="5"/>
  </si>
  <si>
    <t>臨 床 研 修 履 修 計 画 及 び 宿 日 直 研 修 計 画 調 書</t>
    <rPh sb="0" eb="1">
      <t>リン</t>
    </rPh>
    <rPh sb="2" eb="3">
      <t>ユカ</t>
    </rPh>
    <rPh sb="4" eb="5">
      <t>ケン</t>
    </rPh>
    <rPh sb="6" eb="7">
      <t>オサム</t>
    </rPh>
    <rPh sb="8" eb="9">
      <t>クツ</t>
    </rPh>
    <rPh sb="10" eb="11">
      <t>オサム</t>
    </rPh>
    <rPh sb="12" eb="13">
      <t>ケイ</t>
    </rPh>
    <rPh sb="14" eb="15">
      <t>ガ</t>
    </rPh>
    <rPh sb="16" eb="17">
      <t>オヨ</t>
    </rPh>
    <rPh sb="20" eb="21">
      <t>シュク</t>
    </rPh>
    <rPh sb="22" eb="23">
      <t>ヒ</t>
    </rPh>
    <rPh sb="24" eb="25">
      <t>チョク</t>
    </rPh>
    <rPh sb="26" eb="27">
      <t>ケン</t>
    </rPh>
    <rPh sb="28" eb="29">
      <t>オサム</t>
    </rPh>
    <rPh sb="30" eb="31">
      <t>ケイ</t>
    </rPh>
    <rPh sb="32" eb="33">
      <t>ガ</t>
    </rPh>
    <rPh sb="34" eb="35">
      <t>チョウ</t>
    </rPh>
    <rPh sb="36" eb="37">
      <t>ショ</t>
    </rPh>
    <phoneticPr fontId="5"/>
  </si>
  <si>
    <t xml:space="preserve">
</t>
    <phoneticPr fontId="4"/>
  </si>
  <si>
    <t>１年次生又は再開者</t>
    <rPh sb="1" eb="2">
      <t>ネン</t>
    </rPh>
    <rPh sb="2" eb="3">
      <t>ジ</t>
    </rPh>
    <rPh sb="3" eb="4">
      <t>セイ</t>
    </rPh>
    <rPh sb="4" eb="5">
      <t>マタ</t>
    </rPh>
    <rPh sb="6" eb="8">
      <t>サイカイ</t>
    </rPh>
    <rPh sb="8" eb="9">
      <t>シャ</t>
    </rPh>
    <phoneticPr fontId="4"/>
  </si>
  <si>
    <t>施設番号</t>
    <rPh sb="0" eb="2">
      <t>シセツ</t>
    </rPh>
    <rPh sb="2" eb="4">
      <t>バンゴウ</t>
    </rPh>
    <phoneticPr fontId="5"/>
  </si>
  <si>
    <t>基幹型病院名</t>
    <phoneticPr fontId="4"/>
  </si>
  <si>
    <t>地域種別</t>
    <rPh sb="0" eb="2">
      <t>チイキ</t>
    </rPh>
    <rPh sb="2" eb="4">
      <t>シュベツ</t>
    </rPh>
    <phoneticPr fontId="4"/>
  </si>
  <si>
    <t>地元大学出身</t>
    <rPh sb="0" eb="2">
      <t>ジモト</t>
    </rPh>
    <rPh sb="2" eb="4">
      <t>ダイガク</t>
    </rPh>
    <rPh sb="4" eb="6">
      <t>シュッシン</t>
    </rPh>
    <phoneticPr fontId="4"/>
  </si>
  <si>
    <t>研修医氏名</t>
    <rPh sb="0" eb="3">
      <t>ケンシュウイ</t>
    </rPh>
    <rPh sb="3" eb="5">
      <t>シメイ</t>
    </rPh>
    <phoneticPr fontId="5"/>
  </si>
  <si>
    <t>地元出身</t>
    <rPh sb="0" eb="2">
      <t>ジモト</t>
    </rPh>
    <rPh sb="2" eb="4">
      <t>シュッシン</t>
    </rPh>
    <phoneticPr fontId="4"/>
  </si>
  <si>
    <t>研修開始年月日</t>
    <phoneticPr fontId="4"/>
  </si>
  <si>
    <t>年</t>
    <rPh sb="0" eb="1">
      <t>ネン</t>
    </rPh>
    <phoneticPr fontId="4"/>
  </si>
  <si>
    <t>日</t>
    <rPh sb="0" eb="1">
      <t>ヒ</t>
    </rPh>
    <phoneticPr fontId="4"/>
  </si>
  <si>
    <t>プログラム番号</t>
    <rPh sb="5" eb="7">
      <t>バンゴウ</t>
    </rPh>
    <phoneticPr fontId="4"/>
  </si>
  <si>
    <t>プログラム名</t>
    <phoneticPr fontId="4"/>
  </si>
  <si>
    <t>施設番号</t>
    <rPh sb="0" eb="2">
      <t>シセツ</t>
    </rPh>
    <rPh sb="2" eb="4">
      <t>バンゴウ</t>
    </rPh>
    <phoneticPr fontId="4"/>
  </si>
  <si>
    <t>研修実施施設名</t>
    <rPh sb="0" eb="2">
      <t>ケンシュウ</t>
    </rPh>
    <rPh sb="2" eb="4">
      <t>ジッシ</t>
    </rPh>
    <rPh sb="4" eb="6">
      <t>シセツ</t>
    </rPh>
    <rPh sb="6" eb="7">
      <t>メイ</t>
    </rPh>
    <phoneticPr fontId="4"/>
  </si>
  <si>
    <t>都道府県</t>
    <rPh sb="0" eb="4">
      <t>トドウフケン</t>
    </rPh>
    <phoneticPr fontId="4"/>
  </si>
  <si>
    <t>市区町村</t>
    <rPh sb="0" eb="4">
      <t>シクチョウソン</t>
    </rPh>
    <phoneticPr fontId="4"/>
  </si>
  <si>
    <t>分野及
び宿日
直回数</t>
    <phoneticPr fontId="4"/>
  </si>
  <si>
    <t>臨　床　研　修　履　修　計　画</t>
    <rPh sb="0" eb="1">
      <t>リン</t>
    </rPh>
    <rPh sb="2" eb="3">
      <t>ユカ</t>
    </rPh>
    <rPh sb="4" eb="5">
      <t>ケン</t>
    </rPh>
    <rPh sb="6" eb="7">
      <t>オサム</t>
    </rPh>
    <rPh sb="8" eb="9">
      <t>クツ</t>
    </rPh>
    <rPh sb="10" eb="11">
      <t>オサム</t>
    </rPh>
    <rPh sb="12" eb="13">
      <t>ケイ</t>
    </rPh>
    <rPh sb="14" eb="15">
      <t>ガ</t>
    </rPh>
    <phoneticPr fontId="5"/>
  </si>
  <si>
    <t>備　考</t>
    <rPh sb="0" eb="1">
      <t>ビ</t>
    </rPh>
    <rPh sb="2" eb="3">
      <t>コウ</t>
    </rPh>
    <phoneticPr fontId="5"/>
  </si>
  <si>
    <t>第3種</t>
    <phoneticPr fontId="4"/>
  </si>
  <si>
    <t>第4種</t>
    <phoneticPr fontId="4"/>
  </si>
  <si>
    <t>第5種</t>
    <phoneticPr fontId="4"/>
  </si>
  <si>
    <t>４月</t>
    <rPh sb="1" eb="2">
      <t>ツキ</t>
    </rPh>
    <phoneticPr fontId="5"/>
  </si>
  <si>
    <t>５月</t>
    <rPh sb="1" eb="2">
      <t>ツキ</t>
    </rPh>
    <phoneticPr fontId="5"/>
  </si>
  <si>
    <t>６月</t>
    <rPh sb="1" eb="2">
      <t>ツキ</t>
    </rPh>
    <phoneticPr fontId="5"/>
  </si>
  <si>
    <t>７月</t>
    <rPh sb="1" eb="2">
      <t>ツキ</t>
    </rPh>
    <phoneticPr fontId="5"/>
  </si>
  <si>
    <t>８月</t>
    <rPh sb="1" eb="2">
      <t>ツキ</t>
    </rPh>
    <phoneticPr fontId="5"/>
  </si>
  <si>
    <t>９月</t>
    <rPh sb="1" eb="2">
      <t>ツキ</t>
    </rPh>
    <phoneticPr fontId="5"/>
  </si>
  <si>
    <t>10月</t>
    <rPh sb="2" eb="3">
      <t>ツキ</t>
    </rPh>
    <phoneticPr fontId="5"/>
  </si>
  <si>
    <t>11月</t>
    <rPh sb="2" eb="3">
      <t>ツキ</t>
    </rPh>
    <phoneticPr fontId="5"/>
  </si>
  <si>
    <t>12月</t>
    <rPh sb="2" eb="3">
      <t>ツキ</t>
    </rPh>
    <phoneticPr fontId="5"/>
  </si>
  <si>
    <t>１月</t>
    <rPh sb="1" eb="2">
      <t>ツキ</t>
    </rPh>
    <phoneticPr fontId="5"/>
  </si>
  <si>
    <t>２月</t>
    <rPh sb="1" eb="2">
      <t>ツキ</t>
    </rPh>
    <phoneticPr fontId="5"/>
  </si>
  <si>
    <t>３月</t>
    <rPh sb="1" eb="2">
      <t>ツキ</t>
    </rPh>
    <phoneticPr fontId="5"/>
  </si>
  <si>
    <t>計</t>
    <rPh sb="0" eb="1">
      <t>ケイ</t>
    </rPh>
    <phoneticPr fontId="5"/>
  </si>
  <si>
    <t xml:space="preserve">
対象外</t>
    <rPh sb="1" eb="3">
      <t>タイショウ</t>
    </rPh>
    <rPh sb="3" eb="4">
      <t>ガイ</t>
    </rPh>
    <phoneticPr fontId="4"/>
  </si>
  <si>
    <t>事業延月数(月４回以上)D</t>
    <phoneticPr fontId="4"/>
  </si>
  <si>
    <t>事業延月数(月４回以上)H</t>
    <phoneticPr fontId="4"/>
  </si>
  <si>
    <t>事業延日数
(月４回未満)I</t>
    <phoneticPr fontId="4"/>
  </si>
  <si>
    <t>事業延日数
(月４回未満)J</t>
    <phoneticPr fontId="4"/>
  </si>
  <si>
    <t>注１）研修開始年月日欄には、当該研修医が最初に臨床研修を開始した年月日を記入すること。
注２）研修開始年月日から２年を経過した月以降は記入しないこと。ただし、正当な理由により臨床研修を
　　　休止又は中断した後に再開する研修医を受け入れた場合はその限りでない。
注３）臨床研修履修計画の計を①【補助対象】と【補助対象外（国立等）】に分けること。
注４）臨床研修履修計画は、各月末時点における研修実施施設を基準に記入すること。
　　　</t>
    <rPh sb="0" eb="1">
      <t>チュウ</t>
    </rPh>
    <rPh sb="3" eb="5">
      <t>ケンシュウ</t>
    </rPh>
    <rPh sb="5" eb="7">
      <t>カイシ</t>
    </rPh>
    <rPh sb="7" eb="10">
      <t>ネンガッピ</t>
    </rPh>
    <rPh sb="10" eb="11">
      <t>ラン</t>
    </rPh>
    <rPh sb="14" eb="16">
      <t>トウガイ</t>
    </rPh>
    <rPh sb="16" eb="19">
      <t>ケンシュウイ</t>
    </rPh>
    <rPh sb="20" eb="22">
      <t>サイショ</t>
    </rPh>
    <rPh sb="23" eb="25">
      <t>リンショウ</t>
    </rPh>
    <rPh sb="25" eb="27">
      <t>ケンシュウ</t>
    </rPh>
    <rPh sb="28" eb="30">
      <t>カイシ</t>
    </rPh>
    <rPh sb="32" eb="35">
      <t>ネンガッピ</t>
    </rPh>
    <rPh sb="36" eb="38">
      <t>キニュウ</t>
    </rPh>
    <rPh sb="44" eb="45">
      <t>チュウ</t>
    </rPh>
    <rPh sb="47" eb="49">
      <t>ケンシュウ</t>
    </rPh>
    <rPh sb="49" eb="51">
      <t>カイシ</t>
    </rPh>
    <rPh sb="51" eb="54">
      <t>ネンガッピ</t>
    </rPh>
    <rPh sb="57" eb="58">
      <t>ネン</t>
    </rPh>
    <rPh sb="59" eb="61">
      <t>ケイカ</t>
    </rPh>
    <rPh sb="63" eb="64">
      <t>ツキ</t>
    </rPh>
    <rPh sb="64" eb="66">
      <t>イコウ</t>
    </rPh>
    <rPh sb="67" eb="69">
      <t>キニュウ</t>
    </rPh>
    <rPh sb="79" eb="81">
      <t>セイトウ</t>
    </rPh>
    <rPh sb="82" eb="84">
      <t>リユウ</t>
    </rPh>
    <rPh sb="87" eb="89">
      <t>リンショウ</t>
    </rPh>
    <rPh sb="89" eb="91">
      <t>ケンシュウ</t>
    </rPh>
    <rPh sb="96" eb="98">
      <t>キュウシ</t>
    </rPh>
    <rPh sb="98" eb="99">
      <t>マタ</t>
    </rPh>
    <rPh sb="100" eb="102">
      <t>チュウダン</t>
    </rPh>
    <rPh sb="104" eb="105">
      <t>アト</t>
    </rPh>
    <rPh sb="106" eb="108">
      <t>サイカイ</t>
    </rPh>
    <rPh sb="110" eb="113">
      <t>ケンシュウイ</t>
    </rPh>
    <rPh sb="114" eb="115">
      <t>ウ</t>
    </rPh>
    <rPh sb="116" eb="117">
      <t>イ</t>
    </rPh>
    <rPh sb="119" eb="121">
      <t>バアイ</t>
    </rPh>
    <rPh sb="124" eb="125">
      <t>カギ</t>
    </rPh>
    <rPh sb="173" eb="174">
      <t>チュウ</t>
    </rPh>
    <rPh sb="176" eb="178">
      <t>リンショウ</t>
    </rPh>
    <rPh sb="178" eb="180">
      <t>ケンシュウ</t>
    </rPh>
    <rPh sb="180" eb="182">
      <t>リシュウ</t>
    </rPh>
    <rPh sb="182" eb="184">
      <t>ケイカク</t>
    </rPh>
    <rPh sb="186" eb="187">
      <t>カク</t>
    </rPh>
    <rPh sb="187" eb="189">
      <t>ゲツマツ</t>
    </rPh>
    <rPh sb="189" eb="191">
      <t>ジテン</t>
    </rPh>
    <rPh sb="195" eb="197">
      <t>ケンシュウ</t>
    </rPh>
    <rPh sb="197" eb="199">
      <t>ジッシ</t>
    </rPh>
    <rPh sb="199" eb="201">
      <t>シセツ</t>
    </rPh>
    <rPh sb="202" eb="204">
      <t>キジュン</t>
    </rPh>
    <rPh sb="205" eb="207">
      <t>キニュウ</t>
    </rPh>
    <phoneticPr fontId="4"/>
  </si>
  <si>
    <r>
      <t>事業延</t>
    </r>
    <r>
      <rPr>
        <b/>
        <sz val="11"/>
        <rFont val="ＭＳ 明朝"/>
        <family val="1"/>
        <charset val="128"/>
      </rPr>
      <t>月数</t>
    </r>
    <r>
      <rPr>
        <sz val="11"/>
        <rFont val="ＭＳ 明朝"/>
        <family val="1"/>
        <charset val="128"/>
      </rPr>
      <t xml:space="preserve">
(月４回以上)　　　　　　　　　</t>
    </r>
    <rPh sb="0" eb="2">
      <t>ジギョウ</t>
    </rPh>
    <rPh sb="2" eb="3">
      <t>ノ</t>
    </rPh>
    <rPh sb="3" eb="5">
      <t>ツキスウ</t>
    </rPh>
    <rPh sb="10" eb="12">
      <t>イジョウ</t>
    </rPh>
    <phoneticPr fontId="4"/>
  </si>
  <si>
    <r>
      <t>事業延</t>
    </r>
    <r>
      <rPr>
        <b/>
        <sz val="11"/>
        <rFont val="ＭＳ 明朝"/>
        <family val="1"/>
        <charset val="128"/>
      </rPr>
      <t>日数</t>
    </r>
    <r>
      <rPr>
        <sz val="11"/>
        <rFont val="ＭＳ 明朝"/>
        <family val="1"/>
        <charset val="128"/>
      </rPr>
      <t xml:space="preserve">
(月４回未満)
</t>
    </r>
    <rPh sb="0" eb="2">
      <t>ジギョウ</t>
    </rPh>
    <rPh sb="2" eb="3">
      <t>ノ</t>
    </rPh>
    <rPh sb="3" eb="5">
      <t>ニッスウ</t>
    </rPh>
    <phoneticPr fontId="4"/>
  </si>
  <si>
    <t>別紙２－１　附表Ａ２</t>
    <rPh sb="6" eb="8">
      <t>フヒョウ</t>
    </rPh>
    <phoneticPr fontId="5"/>
  </si>
  <si>
    <t>２年次生又は再開者</t>
    <rPh sb="1" eb="2">
      <t>ネン</t>
    </rPh>
    <rPh sb="2" eb="3">
      <t>ジ</t>
    </rPh>
    <rPh sb="3" eb="4">
      <t>セイ</t>
    </rPh>
    <rPh sb="4" eb="5">
      <t>マタ</t>
    </rPh>
    <rPh sb="6" eb="8">
      <t>サイカイ</t>
    </rPh>
    <rPh sb="8" eb="9">
      <t>シャ</t>
    </rPh>
    <phoneticPr fontId="4"/>
  </si>
  <si>
    <t>施設番号</t>
  </si>
  <si>
    <t>施設番号</t>
    <phoneticPr fontId="4"/>
  </si>
  <si>
    <t>研修実施施設名</t>
    <phoneticPr fontId="4"/>
  </si>
  <si>
    <t>宿日直</t>
    <phoneticPr fontId="4"/>
  </si>
  <si>
    <t>ｵﾝｺｰﾙ</t>
    <phoneticPr fontId="4"/>
  </si>
  <si>
    <t>オン
コール</t>
    <phoneticPr fontId="4"/>
  </si>
  <si>
    <t>注１）研修開始年月日欄には、当該研修医が最初に臨床研修を開始した年月日を記入すること。
注２）研修開始年月日から２年を経過した月以降は記入しないこと。ただし、正当な理由により臨床研修を休止又は中断した後に
　　　再開する研修医を受け入れた場合はその限りでない。
注３）産婦人科又は小児科での宿日直研修の際に指導医（上級医を含む。）が研修医と当直した場合は、宿日直の欄に記入し、
　　　指導医等がオンコールによる指導体制にあった場合は、オンコールの欄に記入すること。その際に１月当たり回数合計を
　　　計の欄に記入すること。（１ヶ月月当たり宿日直、オンコールを合計して４回を超えて記入することは不可）
注４）臨床研修履修計画の計を【補助対象】と【補助対象外（国立等）】に分けること。
注５）臨床研修履修計画は、各月末時点における研修実施施設を基準に記入すること。</t>
    <phoneticPr fontId="4"/>
  </si>
  <si>
    <t>事業延月数(月４回以上)N　　　　　　　　　</t>
    <phoneticPr fontId="4"/>
  </si>
  <si>
    <t>事業延月数(月４回以上)R　　　　　　　　</t>
    <phoneticPr fontId="4"/>
  </si>
  <si>
    <t>事業延日数
(月４回未満)S</t>
    <phoneticPr fontId="4"/>
  </si>
  <si>
    <t>事業延日数(月４回未満)T</t>
    <phoneticPr fontId="4"/>
  </si>
  <si>
    <t>別紙２-２</t>
    <rPh sb="0" eb="2">
      <t>ベッシ</t>
    </rPh>
    <phoneticPr fontId="5"/>
  </si>
  <si>
    <t>へき地診療所等研修支援事業計画調書</t>
    <rPh sb="2" eb="3">
      <t>チ</t>
    </rPh>
    <rPh sb="3" eb="6">
      <t>シンリョウショ</t>
    </rPh>
    <rPh sb="6" eb="7">
      <t>トウ</t>
    </rPh>
    <rPh sb="7" eb="9">
      <t>ケンシュウ</t>
    </rPh>
    <rPh sb="9" eb="11">
      <t>シエン</t>
    </rPh>
    <rPh sb="11" eb="13">
      <t>ジギョウ</t>
    </rPh>
    <rPh sb="13" eb="15">
      <t>ケイカク</t>
    </rPh>
    <rPh sb="15" eb="17">
      <t>チョウショ</t>
    </rPh>
    <phoneticPr fontId="5"/>
  </si>
  <si>
    <t>診療所等名称</t>
    <rPh sb="0" eb="1">
      <t>ミ</t>
    </rPh>
    <rPh sb="1" eb="2">
      <t>リョウ</t>
    </rPh>
    <rPh sb="2" eb="3">
      <t>ショ</t>
    </rPh>
    <rPh sb="3" eb="4">
      <t>トウ</t>
    </rPh>
    <rPh sb="4" eb="5">
      <t>メイ</t>
    </rPh>
    <rPh sb="5" eb="6">
      <t>ショウ</t>
    </rPh>
    <phoneticPr fontId="5"/>
  </si>
  <si>
    <t>研修医氏名</t>
    <rPh sb="0" eb="1">
      <t>ケン</t>
    </rPh>
    <rPh sb="1" eb="2">
      <t>オサム</t>
    </rPh>
    <rPh sb="2" eb="3">
      <t>イ</t>
    </rPh>
    <rPh sb="3" eb="4">
      <t>シ</t>
    </rPh>
    <rPh sb="4" eb="5">
      <t>メイ</t>
    </rPh>
    <phoneticPr fontId="5"/>
  </si>
  <si>
    <t>期　　　　間</t>
    <rPh sb="0" eb="1">
      <t>キ</t>
    </rPh>
    <rPh sb="5" eb="6">
      <t>アイダ</t>
    </rPh>
    <phoneticPr fontId="5"/>
  </si>
  <si>
    <t>研修実日数</t>
    <rPh sb="0" eb="2">
      <t>ケンシュウ</t>
    </rPh>
    <rPh sb="2" eb="3">
      <t>ジツ</t>
    </rPh>
    <rPh sb="3" eb="5">
      <t>ニッスウ</t>
    </rPh>
    <phoneticPr fontId="5"/>
  </si>
  <si>
    <t>備　　　　　考</t>
    <rPh sb="0" eb="1">
      <t>ビ</t>
    </rPh>
    <rPh sb="6" eb="7">
      <t>コウ</t>
    </rPh>
    <phoneticPr fontId="5"/>
  </si>
  <si>
    <t>合　　　　計</t>
    <rPh sb="0" eb="1">
      <t>ゴウ</t>
    </rPh>
    <rPh sb="5" eb="6">
      <t>ケイ</t>
    </rPh>
    <phoneticPr fontId="5"/>
  </si>
  <si>
    <t>（注）実日数の内訳を備考欄に記入すること。（例：平日△日、土日×日）</t>
    <rPh sb="1" eb="2">
      <t>チュウ</t>
    </rPh>
    <rPh sb="3" eb="4">
      <t>ジツ</t>
    </rPh>
    <rPh sb="4" eb="6">
      <t>ニッスウ</t>
    </rPh>
    <rPh sb="7" eb="9">
      <t>ウチワケ</t>
    </rPh>
    <rPh sb="10" eb="13">
      <t>ビコウラン</t>
    </rPh>
    <rPh sb="14" eb="16">
      <t>キニュウ</t>
    </rPh>
    <rPh sb="22" eb="23">
      <t>レイ</t>
    </rPh>
    <rPh sb="24" eb="26">
      <t>ヘイジツ</t>
    </rPh>
    <rPh sb="27" eb="28">
      <t>ニチ</t>
    </rPh>
    <rPh sb="29" eb="31">
      <t>ドニチ</t>
    </rPh>
    <rPh sb="32" eb="33">
      <t>ニチ</t>
    </rPh>
    <phoneticPr fontId="5"/>
  </si>
  <si>
    <t>別紙２－３</t>
    <rPh sb="0" eb="2">
      <t>ベッシ</t>
    </rPh>
    <phoneticPr fontId="4"/>
  </si>
  <si>
    <t>研修医の処遇について</t>
    <phoneticPr fontId="4"/>
  </si>
  <si>
    <t>（単位:円）</t>
    <rPh sb="1" eb="3">
      <t>タンイ</t>
    </rPh>
    <rPh sb="4" eb="5">
      <t>エン</t>
    </rPh>
    <phoneticPr fontId="14"/>
  </si>
  <si>
    <t>病　　院　　名</t>
    <phoneticPr fontId="14"/>
  </si>
  <si>
    <t>当該年度４月１日現在の１年次研修医受入数</t>
    <phoneticPr fontId="14"/>
  </si>
  <si>
    <t>研修医の種別(常勤・非常勤）</t>
    <rPh sb="0" eb="3">
      <t>ケンシュウイ</t>
    </rPh>
    <rPh sb="4" eb="6">
      <t>シュベツ</t>
    </rPh>
    <rPh sb="7" eb="9">
      <t>ジョウキン</t>
    </rPh>
    <rPh sb="10" eb="13">
      <t>ヒジョウキン</t>
    </rPh>
    <phoneticPr fontId="14"/>
  </si>
  <si>
    <t>　　　　　当該年度に研修を開始する研修医　　　　　　　　　　　　　　　　　　　　　　　　　　　　　※都道府県の要請等により受け入れた自治医科大学
　医学部卒の研修医を除く。</t>
    <rPh sb="5" eb="7">
      <t>トウガイ</t>
    </rPh>
    <rPh sb="7" eb="9">
      <t>ネンド</t>
    </rPh>
    <rPh sb="10" eb="12">
      <t>ケンシュウ</t>
    </rPh>
    <rPh sb="13" eb="15">
      <t>カイシ</t>
    </rPh>
    <rPh sb="17" eb="20">
      <t>ケンシュウイ</t>
    </rPh>
    <rPh sb="50" eb="54">
      <t>トドウフケン</t>
    </rPh>
    <rPh sb="55" eb="57">
      <t>ヨウセイ</t>
    </rPh>
    <rPh sb="57" eb="58">
      <t>トウ</t>
    </rPh>
    <rPh sb="61" eb="62">
      <t>ウ</t>
    </rPh>
    <rPh sb="63" eb="64">
      <t>イ</t>
    </rPh>
    <rPh sb="66" eb="68">
      <t>ジチ</t>
    </rPh>
    <rPh sb="68" eb="70">
      <t>イカ</t>
    </rPh>
    <rPh sb="70" eb="72">
      <t>ダイガク</t>
    </rPh>
    <rPh sb="74" eb="77">
      <t>イガクブ</t>
    </rPh>
    <rPh sb="77" eb="78">
      <t>ソツ</t>
    </rPh>
    <rPh sb="79" eb="82">
      <t>ケンシュウイ</t>
    </rPh>
    <rPh sb="83" eb="84">
      <t>ノゾ</t>
    </rPh>
    <phoneticPr fontId="14"/>
  </si>
  <si>
    <t>備考</t>
    <rPh sb="0" eb="2">
      <t>ビコウ</t>
    </rPh>
    <phoneticPr fontId="14"/>
  </si>
  <si>
    <t>１年次（当該年度）</t>
    <rPh sb="0" eb="2">
      <t>イチネン</t>
    </rPh>
    <rPh sb="2" eb="3">
      <t>ジ</t>
    </rPh>
    <rPh sb="4" eb="6">
      <t>トウガイ</t>
    </rPh>
    <rPh sb="6" eb="8">
      <t>ネンド</t>
    </rPh>
    <phoneticPr fontId="14"/>
  </si>
  <si>
    <t>①基本給月給（決定ベース）</t>
    <rPh sb="1" eb="4">
      <t>キホンキュウ</t>
    </rPh>
    <rPh sb="4" eb="6">
      <t>ゲッキュウ</t>
    </rPh>
    <rPh sb="7" eb="9">
      <t>ケッテイ</t>
    </rPh>
    <phoneticPr fontId="14"/>
  </si>
  <si>
    <t>②年額賞与(決定ベース）</t>
    <rPh sb="1" eb="3">
      <t>ネンガク</t>
    </rPh>
    <rPh sb="3" eb="5">
      <t>ショウヨ</t>
    </rPh>
    <rPh sb="6" eb="8">
      <t>ケッテイ</t>
    </rPh>
    <phoneticPr fontId="14"/>
  </si>
  <si>
    <t>推計年収（①×12+②)　　　　</t>
    <rPh sb="0" eb="2">
      <t>スイケイ</t>
    </rPh>
    <rPh sb="2" eb="4">
      <t>ネンシュウ</t>
    </rPh>
    <phoneticPr fontId="14"/>
  </si>
  <si>
    <t>α</t>
    <phoneticPr fontId="4"/>
  </si>
  <si>
    <t>【記載要領】</t>
    <rPh sb="1" eb="3">
      <t>キサイ</t>
    </rPh>
    <rPh sb="3" eb="5">
      <t>ヨウリョウ</t>
    </rPh>
    <phoneticPr fontId="14"/>
  </si>
  <si>
    <t>（１）本調査には都道府県の要請等により受け入れた自治医科大学医学部卒の研修医は含めないこと。</t>
    <rPh sb="3" eb="6">
      <t>ホンチョウサ</t>
    </rPh>
    <rPh sb="8" eb="12">
      <t>トドウフケン</t>
    </rPh>
    <rPh sb="13" eb="15">
      <t>ヨウセイ</t>
    </rPh>
    <rPh sb="15" eb="16">
      <t>トウ</t>
    </rPh>
    <rPh sb="19" eb="20">
      <t>ウ</t>
    </rPh>
    <rPh sb="21" eb="22">
      <t>イ</t>
    </rPh>
    <rPh sb="24" eb="26">
      <t>ジチ</t>
    </rPh>
    <rPh sb="26" eb="28">
      <t>イカ</t>
    </rPh>
    <rPh sb="28" eb="30">
      <t>ダイガク</t>
    </rPh>
    <rPh sb="30" eb="32">
      <t>イガク</t>
    </rPh>
    <rPh sb="32" eb="33">
      <t>ブ</t>
    </rPh>
    <rPh sb="33" eb="34">
      <t>ソツ</t>
    </rPh>
    <rPh sb="35" eb="38">
      <t>ケンシュウイ</t>
    </rPh>
    <rPh sb="39" eb="40">
      <t>フク</t>
    </rPh>
    <phoneticPr fontId="14"/>
  </si>
  <si>
    <t>（２）当該年度４月１日現在の１年次研修医受入数は、基幹型臨床研修病院における当該年度４月１日現在の１年次研修医受入数を記載してください。</t>
    <rPh sb="25" eb="28">
      <t>キカンガタ</t>
    </rPh>
    <rPh sb="28" eb="30">
      <t>リンショウ</t>
    </rPh>
    <rPh sb="30" eb="32">
      <t>ケンシュウ</t>
    </rPh>
    <rPh sb="32" eb="34">
      <t>ビョウイン</t>
    </rPh>
    <rPh sb="59" eb="61">
      <t>キサイ</t>
    </rPh>
    <phoneticPr fontId="14"/>
  </si>
  <si>
    <t>（３）研修医の常勤・非常勤の別は、基幹型臨床研修病院で研修している際の種別を選択してください。</t>
    <rPh sb="3" eb="6">
      <t>ケンシュウイ</t>
    </rPh>
    <rPh sb="7" eb="9">
      <t>ジョウキン</t>
    </rPh>
    <rPh sb="10" eb="13">
      <t>ヒジョウキン</t>
    </rPh>
    <rPh sb="14" eb="15">
      <t>ベツ</t>
    </rPh>
    <rPh sb="17" eb="20">
      <t>キカンガタ</t>
    </rPh>
    <rPh sb="20" eb="22">
      <t>リンショウ</t>
    </rPh>
    <rPh sb="22" eb="24">
      <t>ケンシュウ</t>
    </rPh>
    <rPh sb="24" eb="26">
      <t>ビョウイン</t>
    </rPh>
    <rPh sb="27" eb="29">
      <t>ケンシュウ</t>
    </rPh>
    <rPh sb="33" eb="34">
      <t>サイ</t>
    </rPh>
    <rPh sb="35" eb="37">
      <t>シュベツ</t>
    </rPh>
    <rPh sb="38" eb="40">
      <t>センタク</t>
    </rPh>
    <phoneticPr fontId="14"/>
  </si>
  <si>
    <t>（４）当該年度に研修を開始する研修医の欄は、基幹型臨床研修病院の処遇を記載してください。</t>
    <rPh sb="3" eb="5">
      <t>トウガイ</t>
    </rPh>
    <rPh sb="5" eb="7">
      <t>ネンド</t>
    </rPh>
    <rPh sb="8" eb="10">
      <t>ケンシュウ</t>
    </rPh>
    <rPh sb="11" eb="13">
      <t>カイシ</t>
    </rPh>
    <rPh sb="15" eb="18">
      <t>ケンシュウイ</t>
    </rPh>
    <rPh sb="19" eb="20">
      <t>ラン</t>
    </rPh>
    <rPh sb="22" eb="25">
      <t>キカンガタ</t>
    </rPh>
    <rPh sb="25" eb="27">
      <t>リンショウ</t>
    </rPh>
    <rPh sb="27" eb="29">
      <t>ケンシュウ</t>
    </rPh>
    <rPh sb="29" eb="31">
      <t>ビョウイン</t>
    </rPh>
    <rPh sb="32" eb="34">
      <t>ショグウ</t>
    </rPh>
    <rPh sb="35" eb="37">
      <t>キサイ</t>
    </rPh>
    <phoneticPr fontId="14"/>
  </si>
  <si>
    <t>（５）①基本給月給、②年額賞与の欄は以下の通り記載して下さい。</t>
    <rPh sb="4" eb="7">
      <t>キホンキュウ</t>
    </rPh>
    <rPh sb="7" eb="9">
      <t>ゲッキュウ</t>
    </rPh>
    <rPh sb="11" eb="13">
      <t>ネンガク</t>
    </rPh>
    <rPh sb="13" eb="15">
      <t>ショウヨ</t>
    </rPh>
    <rPh sb="16" eb="17">
      <t>ラン</t>
    </rPh>
    <rPh sb="18" eb="20">
      <t>イカ</t>
    </rPh>
    <rPh sb="21" eb="22">
      <t>トオ</t>
    </rPh>
    <rPh sb="23" eb="25">
      <t>キサイ</t>
    </rPh>
    <rPh sb="27" eb="28">
      <t>クダ</t>
    </rPh>
    <phoneticPr fontId="14"/>
  </si>
  <si>
    <t>　　　　　①基本給月給</t>
    <rPh sb="6" eb="8">
      <t>キホン</t>
    </rPh>
    <rPh sb="8" eb="9">
      <t>キュウ</t>
    </rPh>
    <rPh sb="9" eb="11">
      <t>ゲッキュウ</t>
    </rPh>
    <phoneticPr fontId="14"/>
  </si>
  <si>
    <t>　　　　　　　「基本給」は、研修医の業務量、住居、通勤経路、家族構成にかかわらず研修医に決まって支払われる給与とします。国家公務員の給与では、</t>
    <rPh sb="8" eb="11">
      <t>キホンキュウ</t>
    </rPh>
    <rPh sb="14" eb="17">
      <t>ケンシュウイ</t>
    </rPh>
    <rPh sb="18" eb="21">
      <t>ギョウムリョウ</t>
    </rPh>
    <rPh sb="22" eb="24">
      <t>ジュウキョ</t>
    </rPh>
    <rPh sb="25" eb="27">
      <t>ツウキン</t>
    </rPh>
    <rPh sb="27" eb="29">
      <t>ケイロ</t>
    </rPh>
    <rPh sb="30" eb="32">
      <t>カゾク</t>
    </rPh>
    <rPh sb="32" eb="34">
      <t>コウセイ</t>
    </rPh>
    <rPh sb="40" eb="43">
      <t>ケンシュウイ</t>
    </rPh>
    <rPh sb="44" eb="45">
      <t>キ</t>
    </rPh>
    <rPh sb="48" eb="50">
      <t>シハラ</t>
    </rPh>
    <rPh sb="53" eb="55">
      <t>キュウヨ</t>
    </rPh>
    <rPh sb="60" eb="62">
      <t>コッカ</t>
    </rPh>
    <rPh sb="62" eb="65">
      <t>コウムイン</t>
    </rPh>
    <rPh sb="66" eb="68">
      <t>キュウヨ</t>
    </rPh>
    <phoneticPr fontId="14"/>
  </si>
  <si>
    <t>　　　　　　 「職員俸給」、「地域手当」、「初任給調整手当」、「寒冷地手当」、「特地勤務手当」などが該当します。「超過勤務手当」、「当直手当」、「住居手当」、</t>
    <phoneticPr fontId="4"/>
  </si>
  <si>
    <t>　　　　　　 「通勤手当」、「扶養手当」などは該当しません。</t>
    <phoneticPr fontId="4"/>
  </si>
  <si>
    <t>　　　　　②年額賞与</t>
    <rPh sb="6" eb="8">
      <t>ネンガク</t>
    </rPh>
    <rPh sb="8" eb="10">
      <t>ショウヨ</t>
    </rPh>
    <phoneticPr fontId="14"/>
  </si>
  <si>
    <t>　　　　　　年額賞与（国家公務員の給与では「期末手当」、「勤勉手当」が該当）は、各年度で支払われる賞与（年度で複数回ならその合計金額）を記載して下さい。</t>
    <rPh sb="6" eb="8">
      <t>ネンガク</t>
    </rPh>
    <rPh sb="8" eb="10">
      <t>ショウヨ</t>
    </rPh>
    <rPh sb="11" eb="13">
      <t>コッカ</t>
    </rPh>
    <rPh sb="13" eb="16">
      <t>コウムイン</t>
    </rPh>
    <rPh sb="17" eb="19">
      <t>キュウヨ</t>
    </rPh>
    <rPh sb="22" eb="24">
      <t>キマツ</t>
    </rPh>
    <rPh sb="24" eb="26">
      <t>テアテ</t>
    </rPh>
    <rPh sb="29" eb="31">
      <t>キンベン</t>
    </rPh>
    <rPh sb="31" eb="33">
      <t>テアテ</t>
    </rPh>
    <rPh sb="35" eb="37">
      <t>ガイトウ</t>
    </rPh>
    <rPh sb="40" eb="43">
      <t>カクネンド</t>
    </rPh>
    <rPh sb="44" eb="46">
      <t>シハラ</t>
    </rPh>
    <rPh sb="49" eb="51">
      <t>ショウヨ</t>
    </rPh>
    <rPh sb="52" eb="54">
      <t>ネンド</t>
    </rPh>
    <rPh sb="55" eb="57">
      <t>フクスウ</t>
    </rPh>
    <rPh sb="57" eb="58">
      <t>カイ</t>
    </rPh>
    <rPh sb="62" eb="64">
      <t>ゴウケイ</t>
    </rPh>
    <rPh sb="64" eb="66">
      <t>キンガク</t>
    </rPh>
    <rPh sb="68" eb="70">
      <t>キサイ</t>
    </rPh>
    <rPh sb="72" eb="73">
      <t>クダ</t>
    </rPh>
    <phoneticPr fontId="14"/>
  </si>
  <si>
    <t>　　　　　注）ここでいう「決定ベース」とは、研修医を募集する際に募集要項等で公表している給与（事前に定められている給与）のこと。</t>
    <rPh sb="5" eb="6">
      <t>チュウ</t>
    </rPh>
    <rPh sb="13" eb="15">
      <t>ケッテイ</t>
    </rPh>
    <rPh sb="22" eb="25">
      <t>ケンシュウイ</t>
    </rPh>
    <rPh sb="26" eb="28">
      <t>ボシュウ</t>
    </rPh>
    <rPh sb="30" eb="31">
      <t>サイ</t>
    </rPh>
    <rPh sb="32" eb="34">
      <t>ボシュウ</t>
    </rPh>
    <rPh sb="34" eb="36">
      <t>ヨウコウ</t>
    </rPh>
    <rPh sb="36" eb="37">
      <t>トウ</t>
    </rPh>
    <rPh sb="38" eb="39">
      <t>コウ</t>
    </rPh>
    <rPh sb="39" eb="40">
      <t>ヒョウ</t>
    </rPh>
    <rPh sb="44" eb="46">
      <t>キュウヨ</t>
    </rPh>
    <rPh sb="47" eb="49">
      <t>ジゼン</t>
    </rPh>
    <rPh sb="50" eb="51">
      <t>サダ</t>
    </rPh>
    <rPh sb="57" eb="59">
      <t>キュウヨ</t>
    </rPh>
    <phoneticPr fontId="14"/>
  </si>
  <si>
    <t>　　　　　　   ただし、公募後に変更が決まっている場合は、変更後の処遇により記載して下さい。</t>
    <rPh sb="39" eb="41">
      <t>キサイ</t>
    </rPh>
    <rPh sb="43" eb="44">
      <t>クダ</t>
    </rPh>
    <phoneticPr fontId="4"/>
  </si>
  <si>
    <t>　　　　　注）受入人数が０人であっても、１年次研修医に支払われる推計年収が６３０万円を超える場合は、定められた申請する金額に係数を乗じることとなります。</t>
    <rPh sb="5" eb="6">
      <t>チュウ</t>
    </rPh>
    <rPh sb="7" eb="9">
      <t>ウケイレ</t>
    </rPh>
    <rPh sb="9" eb="11">
      <t>ニンズウ</t>
    </rPh>
    <rPh sb="13" eb="14">
      <t>ニン</t>
    </rPh>
    <rPh sb="21" eb="23">
      <t>ネンジ</t>
    </rPh>
    <rPh sb="23" eb="26">
      <t>ケンシュウイ</t>
    </rPh>
    <rPh sb="27" eb="29">
      <t>シハラ</t>
    </rPh>
    <rPh sb="32" eb="34">
      <t>スイケイ</t>
    </rPh>
    <rPh sb="34" eb="36">
      <t>ネンシュウ</t>
    </rPh>
    <rPh sb="40" eb="42">
      <t>マンエン</t>
    </rPh>
    <rPh sb="43" eb="44">
      <t>コ</t>
    </rPh>
    <rPh sb="46" eb="48">
      <t>バアイ</t>
    </rPh>
    <rPh sb="50" eb="51">
      <t>サダ</t>
    </rPh>
    <rPh sb="55" eb="57">
      <t>シンセイ</t>
    </rPh>
    <rPh sb="59" eb="61">
      <t>キンガク</t>
    </rPh>
    <rPh sb="62" eb="64">
      <t>ケイスウ</t>
    </rPh>
    <rPh sb="65" eb="66">
      <t>ジョウ</t>
    </rPh>
    <phoneticPr fontId="4"/>
  </si>
  <si>
    <t>✔</t>
    <phoneticPr fontId="4"/>
  </si>
  <si>
    <t>臨床研修事業基準額算出内訳</t>
    <rPh sb="0" eb="2">
      <t>リンショウ</t>
    </rPh>
    <rPh sb="2" eb="4">
      <t>ケンシュウ</t>
    </rPh>
    <rPh sb="4" eb="6">
      <t>ジギョウ</t>
    </rPh>
    <phoneticPr fontId="4"/>
  </si>
  <si>
    <t>（基幹型病院名）</t>
    <rPh sb="1" eb="3">
      <t>キカン</t>
    </rPh>
    <phoneticPr fontId="5"/>
  </si>
  <si>
    <t>基準額算出に係る条件確認</t>
    <rPh sb="0" eb="3">
      <t>キジュンガク</t>
    </rPh>
    <rPh sb="3" eb="5">
      <t>サンシュツ</t>
    </rPh>
    <rPh sb="6" eb="7">
      <t>カカ</t>
    </rPh>
    <rPh sb="8" eb="10">
      <t>ジョウケン</t>
    </rPh>
    <rPh sb="10" eb="12">
      <t>カクニン</t>
    </rPh>
    <phoneticPr fontId="4"/>
  </si>
  <si>
    <t>（チェック欄）</t>
    <rPh sb="5" eb="6">
      <t>ラン</t>
    </rPh>
    <phoneticPr fontId="4"/>
  </si>
  <si>
    <t>医師臨床研修費補助金に係る基準額の算出条件として、病院と臨床研修医の間において、原則として雇用契約の中にアルバイト診療を行わない旨を明らかにされていること。</t>
    <rPh sb="0" eb="2">
      <t>イシ</t>
    </rPh>
    <rPh sb="2" eb="4">
      <t>リンショウ</t>
    </rPh>
    <rPh sb="4" eb="7">
      <t>ケンシュウヒ</t>
    </rPh>
    <rPh sb="7" eb="10">
      <t>ホジョキン</t>
    </rPh>
    <rPh sb="11" eb="12">
      <t>カカ</t>
    </rPh>
    <rPh sb="13" eb="16">
      <t>キジュンガク</t>
    </rPh>
    <rPh sb="17" eb="19">
      <t>サンシュツ</t>
    </rPh>
    <rPh sb="19" eb="21">
      <t>ジョウケン</t>
    </rPh>
    <rPh sb="25" eb="27">
      <t>ビョウイン</t>
    </rPh>
    <rPh sb="28" eb="30">
      <t>リンショウ</t>
    </rPh>
    <rPh sb="30" eb="32">
      <t>ケンシュウ</t>
    </rPh>
    <rPh sb="32" eb="33">
      <t>イ</t>
    </rPh>
    <rPh sb="34" eb="35">
      <t>アイダ</t>
    </rPh>
    <rPh sb="40" eb="42">
      <t>ゲンソク</t>
    </rPh>
    <rPh sb="45" eb="47">
      <t>コヨウ</t>
    </rPh>
    <rPh sb="47" eb="49">
      <t>ケイヤク</t>
    </rPh>
    <rPh sb="50" eb="51">
      <t>ナカ</t>
    </rPh>
    <rPh sb="57" eb="59">
      <t>シンリョウ</t>
    </rPh>
    <rPh sb="60" eb="61">
      <t>オコナ</t>
    </rPh>
    <rPh sb="64" eb="65">
      <t>ムネ</t>
    </rPh>
    <rPh sb="66" eb="67">
      <t>アキ</t>
    </rPh>
    <phoneticPr fontId="4"/>
  </si>
  <si>
    <t>１　教育指導経費</t>
  </si>
  <si>
    <t>（１）研修医延人数　【附表Ａ】</t>
    <rPh sb="11" eb="13">
      <t>フヒョウ</t>
    </rPh>
    <phoneticPr fontId="5"/>
  </si>
  <si>
    <t>補助対象・補助対象外</t>
    <rPh sb="0" eb="2">
      <t>ホジョ</t>
    </rPh>
    <rPh sb="2" eb="4">
      <t>タイショウ</t>
    </rPh>
    <rPh sb="5" eb="7">
      <t>ホジョ</t>
    </rPh>
    <rPh sb="7" eb="10">
      <t>タイショウガイ</t>
    </rPh>
    <phoneticPr fontId="4"/>
  </si>
  <si>
    <t>研 修 医 延 人 数</t>
    <rPh sb="0" eb="1">
      <t>ケン</t>
    </rPh>
    <rPh sb="2" eb="3">
      <t>オサム</t>
    </rPh>
    <rPh sb="4" eb="5">
      <t>イ</t>
    </rPh>
    <rPh sb="6" eb="7">
      <t>ノ</t>
    </rPh>
    <rPh sb="8" eb="9">
      <t>ヒト</t>
    </rPh>
    <rPh sb="10" eb="11">
      <t>カズ</t>
    </rPh>
    <phoneticPr fontId="5"/>
  </si>
  <si>
    <t>１年次</t>
  </si>
  <si>
    <t>２年次</t>
    <rPh sb="1" eb="3">
      <t>ネンジ</t>
    </rPh>
    <phoneticPr fontId="4"/>
  </si>
  <si>
    <t>計</t>
    <rPh sb="0" eb="1">
      <t>ケイ</t>
    </rPh>
    <phoneticPr fontId="4"/>
  </si>
  <si>
    <t>【補助対象】計</t>
    <rPh sb="1" eb="3">
      <t>ホジョ</t>
    </rPh>
    <rPh sb="3" eb="5">
      <t>タイショウ</t>
    </rPh>
    <rPh sb="6" eb="7">
      <t>ケイ</t>
    </rPh>
    <phoneticPr fontId="4"/>
  </si>
  <si>
    <t>人</t>
    <rPh sb="0" eb="1">
      <t>ニン</t>
    </rPh>
    <phoneticPr fontId="4"/>
  </si>
  <si>
    <t>a</t>
    <phoneticPr fontId="4"/>
  </si>
  <si>
    <t>人</t>
    <rPh sb="0" eb="1">
      <t>ニン</t>
    </rPh>
    <phoneticPr fontId="5"/>
  </si>
  <si>
    <t>【補助対象外】計</t>
    <rPh sb="1" eb="3">
      <t>ホジョ</t>
    </rPh>
    <rPh sb="3" eb="6">
      <t>タイショウガイ</t>
    </rPh>
    <rPh sb="7" eb="8">
      <t>ケイ</t>
    </rPh>
    <phoneticPr fontId="4"/>
  </si>
  <si>
    <t>　合　　　　　計</t>
    <rPh sb="1" eb="2">
      <t>ゴウ</t>
    </rPh>
    <rPh sb="7" eb="8">
      <t>ケイ</t>
    </rPh>
    <phoneticPr fontId="4"/>
  </si>
  <si>
    <t>b</t>
    <phoneticPr fontId="4"/>
  </si>
  <si>
    <t>（注１）研修医延人数は、当該年度内における各月の末日に在籍する研修医数の総和であること。</t>
    <phoneticPr fontId="5"/>
  </si>
  <si>
    <t>（注２）当該年度に研修を開始した研修医については１年次、それより前に研修を開始した研修医については２年次</t>
    <rPh sb="4" eb="6">
      <t>トウガイ</t>
    </rPh>
    <rPh sb="6" eb="8">
      <t>ネンド</t>
    </rPh>
    <rPh sb="9" eb="11">
      <t>ケンシュウ</t>
    </rPh>
    <rPh sb="12" eb="14">
      <t>カイシ</t>
    </rPh>
    <rPh sb="16" eb="19">
      <t>ケンシュウイ</t>
    </rPh>
    <rPh sb="25" eb="27">
      <t>ネンジ</t>
    </rPh>
    <rPh sb="32" eb="33">
      <t>マエ</t>
    </rPh>
    <rPh sb="34" eb="36">
      <t>ケンシュウ</t>
    </rPh>
    <rPh sb="37" eb="39">
      <t>カイシ</t>
    </rPh>
    <rPh sb="41" eb="44">
      <t>ケンシュウイ</t>
    </rPh>
    <rPh sb="50" eb="52">
      <t>ネンジ</t>
    </rPh>
    <phoneticPr fontId="4"/>
  </si>
  <si>
    <t>　とすること。</t>
    <phoneticPr fontId="4"/>
  </si>
  <si>
    <t>（２）研修医数</t>
    <phoneticPr fontId="4"/>
  </si>
  <si>
    <t>① 病院群全体</t>
    <rPh sb="2" eb="5">
      <t>ビョウイングン</t>
    </rPh>
    <rPh sb="5" eb="7">
      <t>ゼンタイ</t>
    </rPh>
    <phoneticPr fontId="5"/>
  </si>
  <si>
    <t>１年次生研修医延人数</t>
    <rPh sb="1" eb="3">
      <t>ネンジ</t>
    </rPh>
    <rPh sb="3" eb="4">
      <t>セイ</t>
    </rPh>
    <rPh sb="4" eb="7">
      <t>ケンシュウイ</t>
    </rPh>
    <rPh sb="7" eb="8">
      <t>ノ</t>
    </rPh>
    <rPh sb="8" eb="10">
      <t>ニンズウ</t>
    </rPh>
    <phoneticPr fontId="5"/>
  </si>
  <si>
    <t>研修医数</t>
    <rPh sb="0" eb="2">
      <t>ケンシュウ</t>
    </rPh>
    <rPh sb="2" eb="4">
      <t>イスウ</t>
    </rPh>
    <phoneticPr fontId="5"/>
  </si>
  <si>
    <t>c</t>
    <phoneticPr fontId="4"/>
  </si>
  <si>
    <t>２年次生研修医延人数</t>
    <rPh sb="1" eb="3">
      <t>ネンジ</t>
    </rPh>
    <rPh sb="3" eb="4">
      <t>セイ</t>
    </rPh>
    <rPh sb="4" eb="7">
      <t>ケンシュウイ</t>
    </rPh>
    <rPh sb="7" eb="8">
      <t>ノ</t>
    </rPh>
    <rPh sb="8" eb="10">
      <t>ニンズウ</t>
    </rPh>
    <phoneticPr fontId="5"/>
  </si>
  <si>
    <t>d</t>
    <phoneticPr fontId="4"/>
  </si>
  <si>
    <t>１学年平均研修医数</t>
    <rPh sb="1" eb="3">
      <t>ガクネン</t>
    </rPh>
    <rPh sb="3" eb="5">
      <t>ヘイキン</t>
    </rPh>
    <rPh sb="5" eb="7">
      <t>ケンシュウ</t>
    </rPh>
    <rPh sb="7" eb="9">
      <t>イスウ</t>
    </rPh>
    <phoneticPr fontId="4"/>
  </si>
  <si>
    <t>e</t>
    <phoneticPr fontId="4"/>
  </si>
  <si>
    <t>② 補助対象</t>
    <rPh sb="2" eb="4">
      <t>ホジョ</t>
    </rPh>
    <rPh sb="4" eb="6">
      <t>タイショウ</t>
    </rPh>
    <phoneticPr fontId="5"/>
  </si>
  <si>
    <t>f</t>
    <phoneticPr fontId="4"/>
  </si>
  <si>
    <t>g</t>
    <phoneticPr fontId="4"/>
  </si>
  <si>
    <t>（注１）ｃ、d、f及びgの研修医数は、研修医延人数を１２で除して、小数点以下第３位を四捨五入して得た数とす
        る。</t>
    <rPh sb="9" eb="10">
      <t>オヨ</t>
    </rPh>
    <rPh sb="38" eb="39">
      <t>ダイ</t>
    </rPh>
    <rPh sb="40" eb="41">
      <t>イ</t>
    </rPh>
    <rPh sb="42" eb="43">
      <t>ヨン</t>
    </rPh>
    <rPh sb="43" eb="44">
      <t>シャ</t>
    </rPh>
    <rPh sb="44" eb="45">
      <t>ゴ</t>
    </rPh>
    <rPh sb="45" eb="46">
      <t>イリ</t>
    </rPh>
    <phoneticPr fontId="5"/>
  </si>
  <si>
    <t>（注２）eの１学年平均研修医数は、研修医数（cとdの和）を研修を実施している学年数で除して、小数点以下を四捨
　　　　五入して得た数とする。</t>
    <rPh sb="7" eb="9">
      <t>ガクネン</t>
    </rPh>
    <rPh sb="9" eb="11">
      <t>ヘイキン</t>
    </rPh>
    <rPh sb="17" eb="20">
      <t>ケンシュウイ</t>
    </rPh>
    <rPh sb="20" eb="21">
      <t>スウ</t>
    </rPh>
    <rPh sb="26" eb="27">
      <t>ワ</t>
    </rPh>
    <rPh sb="29" eb="31">
      <t>ケンシュウ</t>
    </rPh>
    <rPh sb="32" eb="34">
      <t>ジッシ</t>
    </rPh>
    <rPh sb="38" eb="40">
      <t>ガクネン</t>
    </rPh>
    <rPh sb="40" eb="41">
      <t>カズ</t>
    </rPh>
    <rPh sb="42" eb="43">
      <t>ジョ</t>
    </rPh>
    <rPh sb="46" eb="49">
      <t>ショウスウテン</t>
    </rPh>
    <rPh sb="49" eb="51">
      <t>イカ</t>
    </rPh>
    <rPh sb="52" eb="53">
      <t>ヨン</t>
    </rPh>
    <rPh sb="53" eb="54">
      <t>シャ</t>
    </rPh>
    <rPh sb="59" eb="61">
      <t>ゴニュウ</t>
    </rPh>
    <rPh sb="63" eb="64">
      <t>エ</t>
    </rPh>
    <rPh sb="65" eb="66">
      <t>カズ</t>
    </rPh>
    <phoneticPr fontId="5"/>
  </si>
  <si>
    <t>（３）地元出身研修医の採用数（4月１日現在）</t>
    <rPh sb="3" eb="5">
      <t>ジモト</t>
    </rPh>
    <rPh sb="5" eb="7">
      <t>シュッシン</t>
    </rPh>
    <rPh sb="16" eb="17">
      <t>ガツ</t>
    </rPh>
    <rPh sb="18" eb="19">
      <t>ニチ</t>
    </rPh>
    <rPh sb="19" eb="21">
      <t>ゲンザイ</t>
    </rPh>
    <phoneticPr fontId="4"/>
  </si>
  <si>
    <t>１年次生研修医数</t>
    <rPh sb="1" eb="3">
      <t>ネンジ</t>
    </rPh>
    <rPh sb="3" eb="4">
      <t>セイ</t>
    </rPh>
    <rPh sb="4" eb="7">
      <t>ケンシュウイ</t>
    </rPh>
    <rPh sb="7" eb="8">
      <t>スウ</t>
    </rPh>
    <phoneticPr fontId="5"/>
  </si>
  <si>
    <t>うち地元出身研修医の採用数</t>
    <rPh sb="2" eb="4">
      <t>ジモト</t>
    </rPh>
    <rPh sb="4" eb="6">
      <t>シュッシン</t>
    </rPh>
    <rPh sb="6" eb="8">
      <t>ケンシュウ</t>
    </rPh>
    <rPh sb="10" eb="13">
      <t>サイヨウスウ</t>
    </rPh>
    <phoneticPr fontId="5"/>
  </si>
  <si>
    <t>２年次生研修医数</t>
    <rPh sb="1" eb="3">
      <t>ネンジ</t>
    </rPh>
    <rPh sb="3" eb="4">
      <t>セイ</t>
    </rPh>
    <rPh sb="4" eb="7">
      <t>ケンシュウイ</t>
    </rPh>
    <rPh sb="7" eb="8">
      <t>スウ</t>
    </rPh>
    <phoneticPr fontId="5"/>
  </si>
  <si>
    <t>うち地元出身研修医の採用数</t>
    <rPh sb="2" eb="4">
      <t>ジモト</t>
    </rPh>
    <rPh sb="4" eb="6">
      <t>シュッシン</t>
    </rPh>
    <rPh sb="6" eb="9">
      <t>ケンシュウイ</t>
    </rPh>
    <rPh sb="10" eb="13">
      <t>サイヨウスウ</t>
    </rPh>
    <phoneticPr fontId="5"/>
  </si>
  <si>
    <t>地元出身研修医の採用割合</t>
    <rPh sb="0" eb="2">
      <t>ジモト</t>
    </rPh>
    <rPh sb="2" eb="4">
      <t>シュッシン</t>
    </rPh>
    <rPh sb="4" eb="7">
      <t>ケンシュウイ</t>
    </rPh>
    <rPh sb="8" eb="10">
      <t>サイヨウ</t>
    </rPh>
    <rPh sb="10" eb="12">
      <t>ワリアイ</t>
    </rPh>
    <phoneticPr fontId="4"/>
  </si>
  <si>
    <t>※協力型病院が申請する場合は、基幹型病院の研修医数及び採用数を記載すること。</t>
    <rPh sb="15" eb="17">
      <t>キカン</t>
    </rPh>
    <rPh sb="17" eb="18">
      <t>ガタ</t>
    </rPh>
    <rPh sb="21" eb="24">
      <t>ケンシュウイ</t>
    </rPh>
    <rPh sb="24" eb="25">
      <t>スウ</t>
    </rPh>
    <rPh sb="25" eb="26">
      <t>オヨ</t>
    </rPh>
    <rPh sb="27" eb="30">
      <t>サイヨウスウ</t>
    </rPh>
    <phoneticPr fontId="4"/>
  </si>
  <si>
    <t>（４）地元出身研修医延人数</t>
    <rPh sb="3" eb="5">
      <t>ジモト</t>
    </rPh>
    <rPh sb="5" eb="7">
      <t>シュッシン</t>
    </rPh>
    <rPh sb="7" eb="10">
      <t>ケンシュウイ</t>
    </rPh>
    <rPh sb="10" eb="11">
      <t>ノベ</t>
    </rPh>
    <phoneticPr fontId="5"/>
  </si>
  <si>
    <t>【補助対象（うち、地元出身）】計</t>
    <rPh sb="9" eb="11">
      <t>ジモト</t>
    </rPh>
    <rPh sb="11" eb="13">
      <t>シュッシン</t>
    </rPh>
    <phoneticPr fontId="4"/>
  </si>
  <si>
    <t>a'</t>
    <phoneticPr fontId="4"/>
  </si>
  <si>
    <t>（５）へき地診療所等研修支援事業延日数　【附表Ｂ】の研修実日数合計と一致</t>
    <rPh sb="9" eb="10">
      <t>トウ</t>
    </rPh>
    <rPh sb="26" eb="28">
      <t>ケンシュウ</t>
    </rPh>
    <rPh sb="28" eb="29">
      <t>ジツ</t>
    </rPh>
    <rPh sb="29" eb="31">
      <t>ニッスウ</t>
    </rPh>
    <rPh sb="31" eb="33">
      <t>ゴウケイ</t>
    </rPh>
    <rPh sb="34" eb="36">
      <t>イッチ</t>
    </rPh>
    <phoneticPr fontId="4"/>
  </si>
  <si>
    <t>事業延日数</t>
    <phoneticPr fontId="4"/>
  </si>
  <si>
    <t>h</t>
    <phoneticPr fontId="4"/>
  </si>
  <si>
    <t>日</t>
    <rPh sb="0" eb="1">
      <t>ヒ</t>
    </rPh>
    <phoneticPr fontId="5"/>
  </si>
  <si>
    <t>宿日直事業経費に係る条件確認（下記(6)～(7)）</t>
    <rPh sb="0" eb="1">
      <t>シュク</t>
    </rPh>
    <rPh sb="1" eb="3">
      <t>ニッチョク</t>
    </rPh>
    <rPh sb="3" eb="5">
      <t>ジギョウ</t>
    </rPh>
    <rPh sb="5" eb="7">
      <t>ケイヒ</t>
    </rPh>
    <rPh sb="8" eb="9">
      <t>カカ</t>
    </rPh>
    <rPh sb="10" eb="12">
      <t>ジョウケン</t>
    </rPh>
    <rPh sb="12" eb="14">
      <t>カクニン</t>
    </rPh>
    <rPh sb="15" eb="17">
      <t>カキ</t>
    </rPh>
    <phoneticPr fontId="4"/>
  </si>
  <si>
    <t>１年次生</t>
    <rPh sb="1" eb="3">
      <t>ネンジ</t>
    </rPh>
    <rPh sb="3" eb="4">
      <t>セイ</t>
    </rPh>
    <phoneticPr fontId="4"/>
  </si>
  <si>
    <t>２年次生</t>
    <rPh sb="1" eb="3">
      <t>ネンジ</t>
    </rPh>
    <rPh sb="3" eb="4">
      <t>セイ</t>
    </rPh>
    <phoneticPr fontId="4"/>
  </si>
  <si>
    <t>①</t>
    <phoneticPr fontId="5"/>
  </si>
  <si>
    <t>宿日直研修が、臨床研修の一環として、研修プログラム単位で実施され、当該プログラムが研修管理委員会により適正に管理運営されている。</t>
    <rPh sb="0" eb="1">
      <t>シュク</t>
    </rPh>
    <rPh sb="1" eb="3">
      <t>ニッチョク</t>
    </rPh>
    <rPh sb="3" eb="5">
      <t>ケンシュウ</t>
    </rPh>
    <rPh sb="7" eb="9">
      <t>リンショウ</t>
    </rPh>
    <rPh sb="9" eb="11">
      <t>ケンシュウ</t>
    </rPh>
    <rPh sb="12" eb="14">
      <t>イッカン</t>
    </rPh>
    <rPh sb="18" eb="20">
      <t>ケンシュウ</t>
    </rPh>
    <rPh sb="25" eb="27">
      <t>タンイ</t>
    </rPh>
    <rPh sb="28" eb="30">
      <t>ジッシ</t>
    </rPh>
    <phoneticPr fontId="5"/>
  </si>
  <si>
    <t>②</t>
    <phoneticPr fontId="5"/>
  </si>
  <si>
    <t>指導医又は上級医と組んで（又はオンコール体制の下に（２年次生に限る））行われる宿日直研修である。</t>
    <rPh sb="13" eb="14">
      <t>マタ</t>
    </rPh>
    <rPh sb="27" eb="30">
      <t>ネンジセイ</t>
    </rPh>
    <rPh sb="31" eb="32">
      <t>カギ</t>
    </rPh>
    <phoneticPr fontId="5"/>
  </si>
  <si>
    <t xml:space="preserve">（６）産婦人科宿日直研修事業延日数
　当直分は【附表Ａ（総括表）】のD、Iの1、
2年次生の合計と一致    </t>
    <rPh sb="3" eb="7">
      <t>サンフジンカ</t>
    </rPh>
    <rPh sb="7" eb="10">
      <t>シュクニッチョク</t>
    </rPh>
    <rPh sb="10" eb="12">
      <t>ケンシュウ</t>
    </rPh>
    <rPh sb="12" eb="14">
      <t>ジギョウ</t>
    </rPh>
    <rPh sb="14" eb="15">
      <t>エン</t>
    </rPh>
    <rPh sb="15" eb="17">
      <t>ニッスウ</t>
    </rPh>
    <rPh sb="19" eb="21">
      <t>トウチョク</t>
    </rPh>
    <rPh sb="21" eb="22">
      <t>フン</t>
    </rPh>
    <rPh sb="28" eb="30">
      <t>ソウカツ</t>
    </rPh>
    <rPh sb="30" eb="31">
      <t>ヒョウ</t>
    </rPh>
    <rPh sb="42" eb="45">
      <t>ネンジセイ</t>
    </rPh>
    <rPh sb="46" eb="48">
      <t>ゴウケイ</t>
    </rPh>
    <rPh sb="49" eb="51">
      <t>イッチ</t>
    </rPh>
    <phoneticPr fontId="5"/>
  </si>
  <si>
    <t>当直</t>
  </si>
  <si>
    <r>
      <t>事業延月数</t>
    </r>
    <r>
      <rPr>
        <sz val="9"/>
        <color theme="1"/>
        <rFont val="ＭＳ 明朝"/>
        <family val="1"/>
        <charset val="128"/>
      </rPr>
      <t xml:space="preserve">
(月４回以上)</t>
    </r>
    <rPh sb="0" eb="2">
      <t>ジギョウ</t>
    </rPh>
    <rPh sb="2" eb="3">
      <t>ノ</t>
    </rPh>
    <rPh sb="3" eb="5">
      <t>ツキスウ</t>
    </rPh>
    <rPh sb="7" eb="8">
      <t>ツキ</t>
    </rPh>
    <rPh sb="9" eb="12">
      <t>カイイジョウ</t>
    </rPh>
    <phoneticPr fontId="5"/>
  </si>
  <si>
    <t>i</t>
    <phoneticPr fontId="4"/>
  </si>
  <si>
    <t>月</t>
    <rPh sb="0" eb="1">
      <t>ツキ</t>
    </rPh>
    <phoneticPr fontId="5"/>
  </si>
  <si>
    <r>
      <t>事業延日数</t>
    </r>
    <r>
      <rPr>
        <sz val="9"/>
        <color theme="1"/>
        <rFont val="ＭＳ 明朝"/>
        <family val="1"/>
        <charset val="128"/>
      </rPr>
      <t xml:space="preserve">
(月４回未満)</t>
    </r>
    <rPh sb="0" eb="2">
      <t>ジギョウ</t>
    </rPh>
    <rPh sb="2" eb="3">
      <t>ノ</t>
    </rPh>
    <rPh sb="3" eb="4">
      <t>ニチ</t>
    </rPh>
    <rPh sb="4" eb="5">
      <t>カズ</t>
    </rPh>
    <rPh sb="7" eb="8">
      <t>ツキ</t>
    </rPh>
    <rPh sb="9" eb="10">
      <t>カイ</t>
    </rPh>
    <rPh sb="10" eb="12">
      <t>ミマン</t>
    </rPh>
    <phoneticPr fontId="5"/>
  </si>
  <si>
    <t>j</t>
    <phoneticPr fontId="5"/>
  </si>
  <si>
    <t>　オンコール分はN、Sと一致</t>
    <rPh sb="6" eb="7">
      <t>ブン</t>
    </rPh>
    <rPh sb="12" eb="14">
      <t>イッチ</t>
    </rPh>
    <phoneticPr fontId="4"/>
  </si>
  <si>
    <t>オンコール</t>
  </si>
  <si>
    <t>k</t>
    <phoneticPr fontId="4"/>
  </si>
  <si>
    <t>l</t>
    <phoneticPr fontId="5"/>
  </si>
  <si>
    <t>（７）小児科宿日直研修事業延日数
　当直分は【附表Ａ（総括表）】のH、Jの1、2年次生の合計と一致</t>
    <rPh sb="3" eb="6">
      <t>ショウニカ</t>
    </rPh>
    <rPh sb="6" eb="9">
      <t>シュクニッチョク</t>
    </rPh>
    <rPh sb="9" eb="11">
      <t>ケンシュウ</t>
    </rPh>
    <rPh sb="11" eb="13">
      <t>ジギョウ</t>
    </rPh>
    <rPh sb="13" eb="14">
      <t>エン</t>
    </rPh>
    <rPh sb="14" eb="16">
      <t>ニッスウ</t>
    </rPh>
    <rPh sb="27" eb="29">
      <t>ソウカツ</t>
    </rPh>
    <rPh sb="29" eb="30">
      <t>ヒョウ</t>
    </rPh>
    <phoneticPr fontId="5"/>
  </si>
  <si>
    <t>m</t>
    <phoneticPr fontId="4"/>
  </si>
  <si>
    <t>n</t>
    <phoneticPr fontId="5"/>
  </si>
  <si>
    <t>　オンコール分はR、Tと一致</t>
    <rPh sb="6" eb="7">
      <t>ブン</t>
    </rPh>
    <rPh sb="12" eb="14">
      <t>イッチ</t>
    </rPh>
    <phoneticPr fontId="4"/>
  </si>
  <si>
    <t>o</t>
    <phoneticPr fontId="4"/>
  </si>
  <si>
    <t>p</t>
    <phoneticPr fontId="5"/>
  </si>
  <si>
    <t>２　基準額適用</t>
    <phoneticPr fontId="4"/>
  </si>
  <si>
    <t>１　教育指導経費</t>
    <rPh sb="2" eb="4">
      <t>キョウイク</t>
    </rPh>
    <rPh sb="4" eb="6">
      <t>シドウ</t>
    </rPh>
    <rPh sb="6" eb="8">
      <t>ケイヒ</t>
    </rPh>
    <phoneticPr fontId="5"/>
  </si>
  <si>
    <t>基幹型病院（協力型病院が申請する場合は代理申請協力型病院の種別及び救急の認定を記載）</t>
    <rPh sb="0" eb="2">
      <t>キカン</t>
    </rPh>
    <rPh sb="2" eb="3">
      <t>ガタ</t>
    </rPh>
    <rPh sb="3" eb="5">
      <t>ビョウイン</t>
    </rPh>
    <rPh sb="6" eb="9">
      <t>キョウリョクガタ</t>
    </rPh>
    <rPh sb="9" eb="11">
      <t>ビョウイン</t>
    </rPh>
    <rPh sb="12" eb="14">
      <t>シンセイ</t>
    </rPh>
    <rPh sb="16" eb="18">
      <t>バアイ</t>
    </rPh>
    <rPh sb="19" eb="21">
      <t>ダイリ</t>
    </rPh>
    <rPh sb="21" eb="23">
      <t>シンセイ</t>
    </rPh>
    <rPh sb="23" eb="26">
      <t>キョウリョクガタ</t>
    </rPh>
    <rPh sb="26" eb="28">
      <t>ビョウイン</t>
    </rPh>
    <rPh sb="29" eb="31">
      <t>シュベツ</t>
    </rPh>
    <rPh sb="31" eb="32">
      <t>オヨ</t>
    </rPh>
    <rPh sb="33" eb="35">
      <t>キュウキュウ</t>
    </rPh>
    <rPh sb="36" eb="38">
      <t>ニンテイ</t>
    </rPh>
    <rPh sb="39" eb="41">
      <t>キサイ</t>
    </rPh>
    <phoneticPr fontId="4"/>
  </si>
  <si>
    <t>（１）指導医経費</t>
    <rPh sb="3" eb="6">
      <t>シドウイ</t>
    </rPh>
    <rPh sb="6" eb="8">
      <t>ケイヒ</t>
    </rPh>
    <phoneticPr fontId="5"/>
  </si>
  <si>
    <t>地域</t>
    <rPh sb="0" eb="2">
      <t>チイキ</t>
    </rPh>
    <phoneticPr fontId="4"/>
  </si>
  <si>
    <t>種</t>
    <rPh sb="0" eb="1">
      <t>シュ</t>
    </rPh>
    <phoneticPr fontId="4"/>
  </si>
  <si>
    <t>次救急医療機関</t>
    <rPh sb="0" eb="1">
      <t>ジ</t>
    </rPh>
    <rPh sb="1" eb="3">
      <t>キュウキュウ</t>
    </rPh>
    <rPh sb="3" eb="5">
      <t>イリョウ</t>
    </rPh>
    <rPh sb="5" eb="7">
      <t>キカン</t>
    </rPh>
    <phoneticPr fontId="4"/>
  </si>
  <si>
    <t>【</t>
    <phoneticPr fontId="4"/>
  </si>
  <si>
    <t>円】</t>
    <rPh sb="0" eb="1">
      <t>エン</t>
    </rPh>
    <phoneticPr fontId="4"/>
  </si>
  <si>
    <t>①指導医経費</t>
    <rPh sb="1" eb="4">
      <t>シドウイ</t>
    </rPh>
    <rPh sb="4" eb="6">
      <t>ケイヒ</t>
    </rPh>
    <phoneticPr fontId="4"/>
  </si>
  <si>
    <t>ア当該年度４月１日現在の１年次研修医受入数が20人未満の基幹型病院の場合（協力型病院が申請する場合にも適用）</t>
    <rPh sb="1" eb="3">
      <t>トウガイ</t>
    </rPh>
    <rPh sb="3" eb="5">
      <t>ネンド</t>
    </rPh>
    <rPh sb="6" eb="7">
      <t>ガツ</t>
    </rPh>
    <rPh sb="8" eb="9">
      <t>ニチ</t>
    </rPh>
    <rPh sb="9" eb="11">
      <t>ゲンザイ</t>
    </rPh>
    <rPh sb="13" eb="15">
      <t>ネンジ</t>
    </rPh>
    <rPh sb="15" eb="18">
      <t>ケンシュウイ</t>
    </rPh>
    <rPh sb="18" eb="21">
      <t>ウケイレスウ</t>
    </rPh>
    <rPh sb="24" eb="25">
      <t>ニン</t>
    </rPh>
    <rPh sb="25" eb="27">
      <t>ミマン</t>
    </rPh>
    <rPh sb="28" eb="31">
      <t>キカンガタ</t>
    </rPh>
    <rPh sb="31" eb="33">
      <t>ビョウイン</t>
    </rPh>
    <rPh sb="34" eb="36">
      <t>バアイ</t>
    </rPh>
    <rPh sb="37" eb="40">
      <t>キョウリョクガタ</t>
    </rPh>
    <rPh sb="40" eb="42">
      <t>ビョウイン</t>
    </rPh>
    <rPh sb="43" eb="45">
      <t>シンセイ</t>
    </rPh>
    <rPh sb="47" eb="49">
      <t>バアイ</t>
    </rPh>
    <rPh sb="51" eb="53">
      <t>テキヨウ</t>
    </rPh>
    <phoneticPr fontId="4"/>
  </si>
  <si>
    <t>１種地域
及び２種
地域</t>
    <rPh sb="1" eb="2">
      <t>シュ</t>
    </rPh>
    <rPh sb="2" eb="4">
      <t>チイキ</t>
    </rPh>
    <rPh sb="5" eb="6">
      <t>オヨ</t>
    </rPh>
    <rPh sb="8" eb="9">
      <t>シュ</t>
    </rPh>
    <rPh sb="10" eb="12">
      <t>チイキ</t>
    </rPh>
    <phoneticPr fontId="4"/>
  </si>
  <si>
    <t>（</t>
    <phoneticPr fontId="5"/>
  </si>
  <si>
    <t>円／月額）</t>
    <rPh sb="0" eb="1">
      <t>エン</t>
    </rPh>
    <rPh sb="2" eb="4">
      <t>ゲツガク</t>
    </rPh>
    <phoneticPr fontId="5"/>
  </si>
  <si>
    <t>研修医延人数 a</t>
    <phoneticPr fontId="5"/>
  </si>
  <si>
    <t>３種地域</t>
    <rPh sb="1" eb="2">
      <t>シュ</t>
    </rPh>
    <rPh sb="2" eb="4">
      <t>チイキ</t>
    </rPh>
    <phoneticPr fontId="4"/>
  </si>
  <si>
    <t>４種地域</t>
    <rPh sb="1" eb="2">
      <t>シュ</t>
    </rPh>
    <rPh sb="2" eb="4">
      <t>チイキ</t>
    </rPh>
    <phoneticPr fontId="4"/>
  </si>
  <si>
    <t>５種地域</t>
    <rPh sb="1" eb="2">
      <t>シュ</t>
    </rPh>
    <rPh sb="2" eb="4">
      <t>チイキ</t>
    </rPh>
    <phoneticPr fontId="4"/>
  </si>
  <si>
    <t>二次又は三次救急病院</t>
    <rPh sb="0" eb="2">
      <t>ニジ</t>
    </rPh>
    <rPh sb="2" eb="3">
      <t>マタ</t>
    </rPh>
    <rPh sb="4" eb="5">
      <t>サン</t>
    </rPh>
    <rPh sb="5" eb="6">
      <t>ジ</t>
    </rPh>
    <rPh sb="6" eb="8">
      <t>キュウキュウ</t>
    </rPh>
    <rPh sb="8" eb="10">
      <t>ビョウイン</t>
    </rPh>
    <phoneticPr fontId="4"/>
  </si>
  <si>
    <r>
      <t>※1種地域及び2種地域に所在する病院であって、１（3）の地元出身研修医の採用割合が</t>
    </r>
    <r>
      <rPr>
        <b/>
        <sz val="8"/>
        <color theme="1"/>
        <rFont val="ＭＳ 明朝"/>
        <family val="1"/>
        <charset val="128"/>
      </rPr>
      <t>50%以上</t>
    </r>
    <r>
      <rPr>
        <sz val="8"/>
        <color theme="1"/>
        <rFont val="ＭＳ 明朝"/>
        <family val="1"/>
        <charset val="128"/>
      </rPr>
      <t>の場合に、以下の加算を行う。</t>
    </r>
    <rPh sb="2" eb="3">
      <t>シュ</t>
    </rPh>
    <rPh sb="3" eb="5">
      <t>チイキ</t>
    </rPh>
    <rPh sb="5" eb="6">
      <t>オヨ</t>
    </rPh>
    <rPh sb="8" eb="9">
      <t>シュ</t>
    </rPh>
    <rPh sb="9" eb="11">
      <t>チイキ</t>
    </rPh>
    <rPh sb="12" eb="14">
      <t>ショザイ</t>
    </rPh>
    <rPh sb="16" eb="18">
      <t>ビョウイン</t>
    </rPh>
    <rPh sb="28" eb="30">
      <t>ジモト</t>
    </rPh>
    <rPh sb="30" eb="32">
      <t>シュッシン</t>
    </rPh>
    <rPh sb="32" eb="35">
      <t>ケンシュウイ</t>
    </rPh>
    <rPh sb="36" eb="38">
      <t>サイヨウ</t>
    </rPh>
    <rPh sb="38" eb="40">
      <t>ワリアイ</t>
    </rPh>
    <rPh sb="44" eb="46">
      <t>イジョウ</t>
    </rPh>
    <rPh sb="47" eb="49">
      <t>バアイ</t>
    </rPh>
    <rPh sb="51" eb="53">
      <t>イカ</t>
    </rPh>
    <rPh sb="54" eb="56">
      <t>カサン</t>
    </rPh>
    <rPh sb="57" eb="58">
      <t>オコナ</t>
    </rPh>
    <phoneticPr fontId="4"/>
  </si>
  <si>
    <t>地元研修医採用
等加算</t>
    <rPh sb="0" eb="2">
      <t>ジモト</t>
    </rPh>
    <rPh sb="2" eb="4">
      <t>ケンシュウ</t>
    </rPh>
    <rPh sb="5" eb="7">
      <t>サイヨウ</t>
    </rPh>
    <rPh sb="8" eb="9">
      <t>トウ</t>
    </rPh>
    <rPh sb="9" eb="11">
      <t>カサン</t>
    </rPh>
    <phoneticPr fontId="4"/>
  </si>
  <si>
    <t>研修医延人数 a’</t>
    <phoneticPr fontId="5"/>
  </si>
  <si>
    <r>
      <t>※1種地域及び2種地域に所在する病院であって、１（3）の地元出身研修医の採用割合が</t>
    </r>
    <r>
      <rPr>
        <b/>
        <sz val="8"/>
        <color theme="1"/>
        <rFont val="ＭＳ 明朝"/>
        <family val="1"/>
        <charset val="128"/>
      </rPr>
      <t>50%未満</t>
    </r>
    <r>
      <rPr>
        <sz val="8"/>
        <color theme="1"/>
        <rFont val="ＭＳ 明朝"/>
        <family val="1"/>
        <charset val="128"/>
      </rPr>
      <t>の場合に、以下の加算を行う。</t>
    </r>
    <rPh sb="2" eb="3">
      <t>シュ</t>
    </rPh>
    <rPh sb="3" eb="5">
      <t>チイキ</t>
    </rPh>
    <rPh sb="5" eb="6">
      <t>オヨ</t>
    </rPh>
    <rPh sb="8" eb="9">
      <t>シュ</t>
    </rPh>
    <rPh sb="9" eb="11">
      <t>チイキ</t>
    </rPh>
    <rPh sb="12" eb="14">
      <t>ショザイ</t>
    </rPh>
    <rPh sb="16" eb="18">
      <t>ビョウイン</t>
    </rPh>
    <rPh sb="28" eb="30">
      <t>ジモト</t>
    </rPh>
    <rPh sb="30" eb="32">
      <t>シュッシン</t>
    </rPh>
    <rPh sb="32" eb="35">
      <t>ケンシュウイ</t>
    </rPh>
    <rPh sb="36" eb="38">
      <t>サイヨウ</t>
    </rPh>
    <rPh sb="38" eb="40">
      <t>ワリアイ</t>
    </rPh>
    <rPh sb="44" eb="46">
      <t>ミマン</t>
    </rPh>
    <rPh sb="47" eb="49">
      <t>バアイ</t>
    </rPh>
    <rPh sb="51" eb="53">
      <t>イカ</t>
    </rPh>
    <rPh sb="54" eb="56">
      <t>カサン</t>
    </rPh>
    <rPh sb="57" eb="58">
      <t>オコナ</t>
    </rPh>
    <phoneticPr fontId="4"/>
  </si>
  <si>
    <t>円×0.5／月額）</t>
    <rPh sb="0" eb="1">
      <t>エン</t>
    </rPh>
    <rPh sb="6" eb="8">
      <t>ゲツガク</t>
    </rPh>
    <phoneticPr fontId="5"/>
  </si>
  <si>
    <t>イ当該年度４月１日現在の１年次研修医受入数が20人以上の基幹型病院の場合</t>
    <rPh sb="1" eb="3">
      <t>トウガイ</t>
    </rPh>
    <rPh sb="3" eb="5">
      <t>ネンド</t>
    </rPh>
    <rPh sb="6" eb="7">
      <t>ガツ</t>
    </rPh>
    <rPh sb="8" eb="9">
      <t>ニチ</t>
    </rPh>
    <rPh sb="9" eb="11">
      <t>ゲンザイ</t>
    </rPh>
    <rPh sb="13" eb="15">
      <t>ネンジ</t>
    </rPh>
    <rPh sb="15" eb="18">
      <t>ケンシュウイ</t>
    </rPh>
    <rPh sb="18" eb="21">
      <t>ウケイレスウ</t>
    </rPh>
    <rPh sb="24" eb="25">
      <t>ニン</t>
    </rPh>
    <rPh sb="25" eb="27">
      <t>イジョウ</t>
    </rPh>
    <rPh sb="28" eb="31">
      <t>キカンガタ</t>
    </rPh>
    <rPh sb="31" eb="33">
      <t>ビョウイン</t>
    </rPh>
    <rPh sb="34" eb="36">
      <t>バアイ</t>
    </rPh>
    <phoneticPr fontId="4"/>
  </si>
  <si>
    <t>②賃金</t>
    <rPh sb="1" eb="3">
      <t>チンギン</t>
    </rPh>
    <phoneticPr fontId="4"/>
  </si>
  <si>
    <t>（２）剖検経費</t>
    <rPh sb="3" eb="5">
      <t>ボウケン</t>
    </rPh>
    <rPh sb="5" eb="7">
      <t>ケイヒ</t>
    </rPh>
    <phoneticPr fontId="5"/>
  </si>
  <si>
    <t>※いずれか該当する□に○を付すこと。</t>
    <rPh sb="5" eb="7">
      <t>ガイトウ</t>
    </rPh>
    <rPh sb="13" eb="14">
      <t>フ</t>
    </rPh>
    <phoneticPr fontId="4"/>
  </si>
  <si>
    <t>大学病院</t>
    <rPh sb="0" eb="2">
      <t>ダイガク</t>
    </rPh>
    <rPh sb="2" eb="4">
      <t>ビョウイン</t>
    </rPh>
    <phoneticPr fontId="4"/>
  </si>
  <si>
    <t>×</t>
    <phoneticPr fontId="4"/>
  </si>
  <si>
    <t>１学年平均研修医数e</t>
    <rPh sb="1" eb="3">
      <t>ガクネン</t>
    </rPh>
    <rPh sb="3" eb="5">
      <t>ヘイキン</t>
    </rPh>
    <rPh sb="5" eb="8">
      <t>ケンシュウイ</t>
    </rPh>
    <rPh sb="8" eb="9">
      <t>スウ</t>
    </rPh>
    <phoneticPr fontId="5"/>
  </si>
  <si>
    <t>円／年額）</t>
    <rPh sb="0" eb="1">
      <t>エン</t>
    </rPh>
    <rPh sb="2" eb="3">
      <t>ネン</t>
    </rPh>
    <rPh sb="3" eb="4">
      <t>ガク</t>
    </rPh>
    <phoneticPr fontId="5"/>
  </si>
  <si>
    <t>臨床研修病院</t>
    <rPh sb="0" eb="2">
      <t>リンショウ</t>
    </rPh>
    <rPh sb="2" eb="4">
      <t>ケンシュウ</t>
    </rPh>
    <rPh sb="4" eb="6">
      <t>ビョウイン</t>
    </rPh>
    <phoneticPr fontId="4"/>
  </si>
  <si>
    <t>【</t>
    <phoneticPr fontId="5"/>
  </si>
  <si>
    <t>円】</t>
    <rPh sb="0" eb="1">
      <t>エン</t>
    </rPh>
    <phoneticPr fontId="5"/>
  </si>
  <si>
    <t>a</t>
    <phoneticPr fontId="5"/>
  </si>
  <si>
    <t>／</t>
    <phoneticPr fontId="5"/>
  </si>
  <si>
    <t>b</t>
    <phoneticPr fontId="5"/>
  </si>
  <si>
    <t>）</t>
    <phoneticPr fontId="5"/>
  </si>
  <si>
    <t>※協力型臨床研修病院等が申請する場合（３）～（５）は計上しないこと。</t>
    <phoneticPr fontId="4"/>
  </si>
  <si>
    <t>←協力型臨床研修病院等が申請する場合１を入力</t>
    <rPh sb="1" eb="4">
      <t>キョウリョクガタ</t>
    </rPh>
    <rPh sb="4" eb="6">
      <t>リンショウ</t>
    </rPh>
    <rPh sb="6" eb="8">
      <t>ケンシュウ</t>
    </rPh>
    <rPh sb="8" eb="10">
      <t>ビョウイン</t>
    </rPh>
    <rPh sb="10" eb="11">
      <t>トウ</t>
    </rPh>
    <rPh sb="12" eb="14">
      <t>シンセイ</t>
    </rPh>
    <rPh sb="16" eb="18">
      <t>バアイ</t>
    </rPh>
    <rPh sb="20" eb="22">
      <t>ニュウリョク</t>
    </rPh>
    <phoneticPr fontId="4"/>
  </si>
  <si>
    <t>（３）プログラム責任者等経費</t>
    <rPh sb="8" eb="11">
      <t>セキニンシャ</t>
    </rPh>
    <rPh sb="11" eb="12">
      <t>トウ</t>
    </rPh>
    <rPh sb="12" eb="14">
      <t>ケイヒ</t>
    </rPh>
    <phoneticPr fontId="5"/>
  </si>
  <si>
    <t>１学年平均研修医数 e</t>
    <rPh sb="1" eb="3">
      <t>ガクネン</t>
    </rPh>
    <rPh sb="3" eb="5">
      <t>ヘイキン</t>
    </rPh>
    <rPh sb="5" eb="8">
      <t>ケンシュウイ</t>
    </rPh>
    <rPh sb="8" eb="9">
      <t>スウ</t>
    </rPh>
    <phoneticPr fontId="4"/>
  </si>
  <si>
    <t>研修医の募集定員が20人以上で将来小児科医又は産科医になることを希望する研修医を対象とした研修プログラムを設けた病院は○を付すこと</t>
    <rPh sb="0" eb="3">
      <t>ケンシュウイ</t>
    </rPh>
    <rPh sb="4" eb="6">
      <t>ボシュウ</t>
    </rPh>
    <rPh sb="6" eb="8">
      <t>テイイン</t>
    </rPh>
    <rPh sb="11" eb="12">
      <t>ニン</t>
    </rPh>
    <rPh sb="12" eb="14">
      <t>イジョウ</t>
    </rPh>
    <rPh sb="15" eb="17">
      <t>ショウライ</t>
    </rPh>
    <rPh sb="17" eb="21">
      <t>ショウニカイ</t>
    </rPh>
    <rPh sb="21" eb="22">
      <t>マタ</t>
    </rPh>
    <rPh sb="23" eb="26">
      <t>サンカイ</t>
    </rPh>
    <rPh sb="32" eb="34">
      <t>キボウ</t>
    </rPh>
    <rPh sb="36" eb="39">
      <t>ケンシュウイ</t>
    </rPh>
    <rPh sb="40" eb="42">
      <t>タイショウ</t>
    </rPh>
    <rPh sb="45" eb="47">
      <t>ケンシュウ</t>
    </rPh>
    <rPh sb="53" eb="54">
      <t>モウ</t>
    </rPh>
    <rPh sb="56" eb="58">
      <t>ビョウイン</t>
    </rPh>
    <rPh sb="61" eb="62">
      <t>フ</t>
    </rPh>
    <phoneticPr fontId="4"/>
  </si>
  <si>
    <t>（４）研修管理委員会等経費</t>
    <rPh sb="3" eb="5">
      <t>ケンシュウ</t>
    </rPh>
    <rPh sb="5" eb="7">
      <t>カンリ</t>
    </rPh>
    <rPh sb="7" eb="10">
      <t>イインカイ</t>
    </rPh>
    <rPh sb="10" eb="11">
      <t>トウ</t>
    </rPh>
    <rPh sb="11" eb="13">
      <t>ケイヒ</t>
    </rPh>
    <phoneticPr fontId="5"/>
  </si>
  <si>
    <t>①　研修管理委員会経費</t>
    <rPh sb="2" eb="4">
      <t>ケンシュウ</t>
    </rPh>
    <rPh sb="4" eb="6">
      <t>カンリ</t>
    </rPh>
    <rPh sb="6" eb="9">
      <t>イインカイ</t>
    </rPh>
    <rPh sb="9" eb="11">
      <t>ケイヒ</t>
    </rPh>
    <phoneticPr fontId="4"/>
  </si>
  <si>
    <t>②　地域医療対策協議会等連絡調整</t>
    <rPh sb="2" eb="4">
      <t>チイキ</t>
    </rPh>
    <rPh sb="4" eb="6">
      <t>イリョウ</t>
    </rPh>
    <rPh sb="6" eb="8">
      <t>タイサク</t>
    </rPh>
    <rPh sb="8" eb="11">
      <t>キョウギカイ</t>
    </rPh>
    <rPh sb="11" eb="12">
      <t>トウ</t>
    </rPh>
    <rPh sb="12" eb="14">
      <t>レンラク</t>
    </rPh>
    <rPh sb="14" eb="16">
      <t>チョウセイ</t>
    </rPh>
    <phoneticPr fontId="4"/>
  </si>
  <si>
    <t>実施回数　q</t>
    <rPh sb="0" eb="2">
      <t>ジッシ</t>
    </rPh>
    <rPh sb="2" eb="4">
      <t>カイスウ</t>
    </rPh>
    <phoneticPr fontId="4"/>
  </si>
  <si>
    <t>回</t>
    <rPh sb="0" eb="1">
      <t>カイ</t>
    </rPh>
    <phoneticPr fontId="4"/>
  </si>
  <si>
    <t>※上限２回</t>
    <rPh sb="1" eb="3">
      <t>ジョウゲン</t>
    </rPh>
    <rPh sb="4" eb="5">
      <t>カイ</t>
    </rPh>
    <phoneticPr fontId="4"/>
  </si>
  <si>
    <t>（５）へき地診療所等研修支援経費</t>
    <rPh sb="5" eb="6">
      <t>チ</t>
    </rPh>
    <rPh sb="6" eb="9">
      <t>シンリョウショ</t>
    </rPh>
    <rPh sb="9" eb="10">
      <t>トウ</t>
    </rPh>
    <rPh sb="10" eb="12">
      <t>ケンシュウ</t>
    </rPh>
    <rPh sb="12" eb="14">
      <t>シエン</t>
    </rPh>
    <rPh sb="14" eb="16">
      <t>ケイヒ</t>
    </rPh>
    <phoneticPr fontId="5"/>
  </si>
  <si>
    <t>円／日額）</t>
    <rPh sb="0" eb="1">
      <t>エン</t>
    </rPh>
    <rPh sb="2" eb="3">
      <t>ニチ</t>
    </rPh>
    <rPh sb="3" eb="4">
      <t>ガク</t>
    </rPh>
    <phoneticPr fontId="5"/>
  </si>
  <si>
    <t>事業延日数</t>
    <rPh sb="0" eb="1">
      <t>コト</t>
    </rPh>
    <rPh sb="1" eb="2">
      <t>ギョウ</t>
    </rPh>
    <rPh sb="2" eb="3">
      <t>エン</t>
    </rPh>
    <rPh sb="3" eb="4">
      <t>ヒ</t>
    </rPh>
    <phoneticPr fontId="5"/>
  </si>
  <si>
    <t>h</t>
    <phoneticPr fontId="5"/>
  </si>
  <si>
    <t>（６）産婦人科宿日直研修事業経費　</t>
    <rPh sb="3" eb="7">
      <t>サンフジンカ</t>
    </rPh>
    <rPh sb="7" eb="10">
      <t>シュクニッチョク</t>
    </rPh>
    <rPh sb="10" eb="12">
      <t>ケンシュウ</t>
    </rPh>
    <rPh sb="12" eb="14">
      <t>ジギョウ</t>
    </rPh>
    <rPh sb="14" eb="16">
      <t>ケイヒ</t>
    </rPh>
    <phoneticPr fontId="5"/>
  </si>
  <si>
    <t>①指導医等が研修医と当直</t>
    <rPh sb="1" eb="4">
      <t>シドウイ</t>
    </rPh>
    <rPh sb="4" eb="5">
      <t>トウ</t>
    </rPh>
    <rPh sb="6" eb="9">
      <t>ケンシュウイ</t>
    </rPh>
    <rPh sb="10" eb="12">
      <t>トウチョク</t>
    </rPh>
    <phoneticPr fontId="4"/>
  </si>
  <si>
    <t>円／月額）</t>
    <rPh sb="0" eb="1">
      <t>エン</t>
    </rPh>
    <rPh sb="2" eb="3">
      <t>ツキ</t>
    </rPh>
    <rPh sb="3" eb="4">
      <t>ガク</t>
    </rPh>
    <phoneticPr fontId="5"/>
  </si>
  <si>
    <t>×</t>
    <phoneticPr fontId="5"/>
  </si>
  <si>
    <r>
      <t>事業延月数 i</t>
    </r>
    <r>
      <rPr>
        <sz val="8"/>
        <color theme="1"/>
        <rFont val="ＭＳ 明朝"/>
        <family val="1"/>
        <charset val="128"/>
      </rPr>
      <t xml:space="preserve">
(月４回以上)</t>
    </r>
    <rPh sb="3" eb="5">
      <t>ツキスウ</t>
    </rPh>
    <rPh sb="9" eb="10">
      <t>ツキ</t>
    </rPh>
    <rPh sb="11" eb="12">
      <t>カイ</t>
    </rPh>
    <rPh sb="12" eb="14">
      <t>イジョウ</t>
    </rPh>
    <phoneticPr fontId="4"/>
  </si>
  <si>
    <r>
      <t>事業延日数 j</t>
    </r>
    <r>
      <rPr>
        <sz val="8"/>
        <color theme="1"/>
        <rFont val="ＭＳ 明朝"/>
        <family val="1"/>
        <charset val="128"/>
      </rPr>
      <t xml:space="preserve">
(月４回未満)</t>
    </r>
    <rPh sb="3" eb="5">
      <t>ニッスウ</t>
    </rPh>
    <rPh sb="9" eb="10">
      <t>ツキ</t>
    </rPh>
    <rPh sb="11" eb="12">
      <t>カイ</t>
    </rPh>
    <rPh sb="12" eb="14">
      <t>ミマン</t>
    </rPh>
    <phoneticPr fontId="4"/>
  </si>
  <si>
    <t>②指導医等がオンコール体制</t>
    <rPh sb="1" eb="4">
      <t>シドウイ</t>
    </rPh>
    <rPh sb="4" eb="5">
      <t>トウ</t>
    </rPh>
    <rPh sb="11" eb="13">
      <t>タイセイ</t>
    </rPh>
    <phoneticPr fontId="4"/>
  </si>
  <si>
    <r>
      <t>事業延月数 k</t>
    </r>
    <r>
      <rPr>
        <sz val="8"/>
        <color theme="1"/>
        <rFont val="ＭＳ 明朝"/>
        <family val="1"/>
        <charset val="128"/>
      </rPr>
      <t xml:space="preserve">
(月４回以上)</t>
    </r>
    <rPh sb="3" eb="5">
      <t>ツキスウ</t>
    </rPh>
    <rPh sb="9" eb="10">
      <t>ツキ</t>
    </rPh>
    <rPh sb="11" eb="12">
      <t>カイ</t>
    </rPh>
    <rPh sb="12" eb="14">
      <t>イジョウ</t>
    </rPh>
    <phoneticPr fontId="4"/>
  </si>
  <si>
    <r>
      <t>事業延日数 l</t>
    </r>
    <r>
      <rPr>
        <sz val="8"/>
        <color theme="1"/>
        <rFont val="ＭＳ 明朝"/>
        <family val="1"/>
        <charset val="128"/>
      </rPr>
      <t xml:space="preserve">
(月４回未満)</t>
    </r>
    <rPh sb="3" eb="5">
      <t>ニッスウ</t>
    </rPh>
    <rPh sb="9" eb="10">
      <t>ツキ</t>
    </rPh>
    <rPh sb="11" eb="12">
      <t>カイ</t>
    </rPh>
    <rPh sb="12" eb="14">
      <t>ミマン</t>
    </rPh>
    <phoneticPr fontId="4"/>
  </si>
  <si>
    <t>（７）小児科宿日直研修事業経費　</t>
    <rPh sb="3" eb="6">
      <t>ショウニカ</t>
    </rPh>
    <rPh sb="6" eb="9">
      <t>シュクニッチョク</t>
    </rPh>
    <rPh sb="9" eb="11">
      <t>ケンシュウ</t>
    </rPh>
    <rPh sb="11" eb="13">
      <t>ジギョウ</t>
    </rPh>
    <rPh sb="13" eb="15">
      <t>ケイヒ</t>
    </rPh>
    <phoneticPr fontId="5"/>
  </si>
  <si>
    <r>
      <t>事業延月数 m</t>
    </r>
    <r>
      <rPr>
        <sz val="8"/>
        <color theme="1"/>
        <rFont val="ＭＳ 明朝"/>
        <family val="1"/>
        <charset val="128"/>
      </rPr>
      <t xml:space="preserve">
(月４回以上)</t>
    </r>
    <rPh sb="3" eb="5">
      <t>ツキスウ</t>
    </rPh>
    <rPh sb="9" eb="10">
      <t>ツキ</t>
    </rPh>
    <rPh sb="11" eb="12">
      <t>カイ</t>
    </rPh>
    <rPh sb="12" eb="14">
      <t>イジョウ</t>
    </rPh>
    <phoneticPr fontId="4"/>
  </si>
  <si>
    <r>
      <t>事業延日数 n</t>
    </r>
    <r>
      <rPr>
        <sz val="8"/>
        <color theme="1"/>
        <rFont val="ＭＳ 明朝"/>
        <family val="1"/>
        <charset val="128"/>
      </rPr>
      <t xml:space="preserve">
(月４回未満)</t>
    </r>
    <rPh sb="3" eb="5">
      <t>ニッスウ</t>
    </rPh>
    <rPh sb="9" eb="10">
      <t>ツキ</t>
    </rPh>
    <rPh sb="11" eb="12">
      <t>カイ</t>
    </rPh>
    <rPh sb="12" eb="14">
      <t>ミマン</t>
    </rPh>
    <phoneticPr fontId="4"/>
  </si>
  <si>
    <r>
      <t>事業延月数 o</t>
    </r>
    <r>
      <rPr>
        <sz val="8"/>
        <color theme="1"/>
        <rFont val="ＭＳ 明朝"/>
        <family val="1"/>
        <charset val="128"/>
      </rPr>
      <t xml:space="preserve">
(月４回以上)</t>
    </r>
    <rPh sb="3" eb="5">
      <t>ツキスウ</t>
    </rPh>
    <rPh sb="9" eb="10">
      <t>ツキ</t>
    </rPh>
    <rPh sb="11" eb="12">
      <t>カイ</t>
    </rPh>
    <rPh sb="12" eb="14">
      <t>イジョウ</t>
    </rPh>
    <phoneticPr fontId="4"/>
  </si>
  <si>
    <r>
      <t>事業延日数 p</t>
    </r>
    <r>
      <rPr>
        <sz val="8"/>
        <color theme="1"/>
        <rFont val="ＭＳ 明朝"/>
        <family val="1"/>
        <charset val="128"/>
      </rPr>
      <t xml:space="preserve">
(月４回未満)</t>
    </r>
    <rPh sb="3" eb="5">
      <t>ニッスウ</t>
    </rPh>
    <rPh sb="9" eb="10">
      <t>ツキ</t>
    </rPh>
    <rPh sb="11" eb="12">
      <t>カイ</t>
    </rPh>
    <rPh sb="12" eb="14">
      <t>ミマン</t>
    </rPh>
    <phoneticPr fontId="4"/>
  </si>
  <si>
    <t>教育指導経費－計（Ⅰ）</t>
    <rPh sb="0" eb="2">
      <t>キョウイク</t>
    </rPh>
    <rPh sb="2" eb="4">
      <t>シドウ</t>
    </rPh>
    <rPh sb="4" eb="6">
      <t>ケイヒ</t>
    </rPh>
    <rPh sb="7" eb="8">
      <t>ケイ</t>
    </rPh>
    <phoneticPr fontId="4"/>
  </si>
  <si>
    <t>当該年度に研修を開始した研修医に決まって支払われる給与</t>
    <rPh sb="0" eb="2">
      <t>トウガイ</t>
    </rPh>
    <rPh sb="2" eb="4">
      <t>ネンド</t>
    </rPh>
    <phoneticPr fontId="4"/>
  </si>
  <si>
    <t>①が720万円を超える場合は、上記教育指導経費計（Ⅰ）の金額に0.8を乗じる</t>
    <phoneticPr fontId="4"/>
  </si>
  <si>
    <t>①当該年度（１年次給与）</t>
    <rPh sb="1" eb="3">
      <t>トウガイ</t>
    </rPh>
    <rPh sb="3" eb="5">
      <t>ネンド</t>
    </rPh>
    <rPh sb="5" eb="7">
      <t>ヘイネンド</t>
    </rPh>
    <rPh sb="6" eb="8">
      <t>イチネン</t>
    </rPh>
    <rPh sb="8" eb="9">
      <t>ジ</t>
    </rPh>
    <rPh sb="9" eb="11">
      <t>キュウヨ</t>
    </rPh>
    <phoneticPr fontId="4"/>
  </si>
  <si>
    <t>※【附表C】の推計年収と一致。</t>
    <rPh sb="7" eb="9">
      <t>スイケイ</t>
    </rPh>
    <rPh sb="9" eb="11">
      <t>ネンシュウ</t>
    </rPh>
    <rPh sb="12" eb="14">
      <t>イッチ</t>
    </rPh>
    <phoneticPr fontId="4"/>
  </si>
  <si>
    <t>（協力型臨床研修病院等が申請する場合であっても、【附表Ｃ】の基幹型臨床研修病院のの金額を記載すること。）</t>
    <rPh sb="1" eb="4">
      <t>キョウリョクガタ</t>
    </rPh>
    <rPh sb="4" eb="8">
      <t>リンショウケンシュウ</t>
    </rPh>
    <rPh sb="8" eb="10">
      <t>ビョウイン</t>
    </rPh>
    <rPh sb="10" eb="11">
      <t>トウ</t>
    </rPh>
    <rPh sb="12" eb="14">
      <t>シンセイ</t>
    </rPh>
    <rPh sb="16" eb="18">
      <t>バアイ</t>
    </rPh>
    <rPh sb="25" eb="27">
      <t>フヒョウ</t>
    </rPh>
    <rPh sb="30" eb="33">
      <t>キカンガタ</t>
    </rPh>
    <rPh sb="33" eb="35">
      <t>リンショウ</t>
    </rPh>
    <rPh sb="35" eb="37">
      <t>ケンシュウ</t>
    </rPh>
    <rPh sb="37" eb="39">
      <t>ビョウイン</t>
    </rPh>
    <rPh sb="41" eb="43">
      <t>キンガク</t>
    </rPh>
    <rPh sb="44" eb="46">
      <t>キサイ</t>
    </rPh>
    <phoneticPr fontId="4"/>
  </si>
  <si>
    <t>①が630万円を超え、720万円以下の場合は、上記教育指導経費計（Ⅰ）の金額に0.9を乗じる</t>
    <rPh sb="14" eb="16">
      <t>マンエン</t>
    </rPh>
    <rPh sb="16" eb="18">
      <t>イカ</t>
    </rPh>
    <rPh sb="19" eb="21">
      <t>バアイ</t>
    </rPh>
    <phoneticPr fontId="4"/>
  </si>
  <si>
    <t>当該年度４月１日現在の１年次研修医受入数</t>
    <rPh sb="12" eb="14">
      <t>ネンジ</t>
    </rPh>
    <phoneticPr fontId="4"/>
  </si>
  <si>
    <t>※研修医受入数には、中断後の再開者及び産科・小児科プログラム加算分の数は含まない。
※協力型臨床研修病院等が申請する場合であっても、基幹型臨床研修病院の研修医受入数を記載すること。</t>
    <rPh sb="43" eb="46">
      <t>キョウリョクガタ</t>
    </rPh>
    <rPh sb="46" eb="50">
      <t>リンショウケンシュウ</t>
    </rPh>
    <rPh sb="50" eb="52">
      <t>ビョウイン</t>
    </rPh>
    <rPh sb="52" eb="53">
      <t>トウ</t>
    </rPh>
    <rPh sb="54" eb="56">
      <t>シンセイ</t>
    </rPh>
    <rPh sb="58" eb="60">
      <t>バアイ</t>
    </rPh>
    <rPh sb="66" eb="69">
      <t>キカンガタ</t>
    </rPh>
    <rPh sb="69" eb="73">
      <t>リンショウケンシュウ</t>
    </rPh>
    <rPh sb="73" eb="75">
      <t>ビョウイン</t>
    </rPh>
    <rPh sb="76" eb="79">
      <t>ケンシュウイ</t>
    </rPh>
    <rPh sb="79" eb="81">
      <t>ウケイレ</t>
    </rPh>
    <rPh sb="83" eb="85">
      <t>キサイ</t>
    </rPh>
    <phoneticPr fontId="4"/>
  </si>
  <si>
    <t>別紙２－４</t>
    <rPh sb="0" eb="2">
      <t>ベッシ</t>
    </rPh>
    <phoneticPr fontId="4"/>
  </si>
  <si>
    <t>基準額算出内訳（国立大学病院以外）</t>
    <rPh sb="8" eb="10">
      <t>コクリツ</t>
    </rPh>
    <rPh sb="10" eb="12">
      <t>ダイガク</t>
    </rPh>
    <rPh sb="12" eb="14">
      <t>ビョウイン</t>
    </rPh>
    <rPh sb="14" eb="16">
      <t>イガイ</t>
    </rPh>
    <phoneticPr fontId="4"/>
  </si>
  <si>
    <t>（１）研修医延人数　【別紙２－１】</t>
    <rPh sb="11" eb="13">
      <t>ベッシ</t>
    </rPh>
    <phoneticPr fontId="5"/>
  </si>
  <si>
    <t>※数式部分白文字</t>
    <rPh sb="1" eb="3">
      <t>スウシキ</t>
    </rPh>
    <rPh sb="3" eb="5">
      <t>ブブン</t>
    </rPh>
    <rPh sb="5" eb="8">
      <t>シロモジ</t>
    </rPh>
    <phoneticPr fontId="4"/>
  </si>
  <si>
    <t>（注２）各月の末日に国（国立高度専門医療研究センターを含む。）が開設する病院に在籍する場合は対象外とすること。</t>
    <rPh sb="4" eb="6">
      <t>カクツキ</t>
    </rPh>
    <rPh sb="7" eb="9">
      <t>マツジツ</t>
    </rPh>
    <rPh sb="10" eb="11">
      <t>クニ</t>
    </rPh>
    <rPh sb="12" eb="14">
      <t>コクリツ</t>
    </rPh>
    <rPh sb="14" eb="16">
      <t>コウド</t>
    </rPh>
    <rPh sb="16" eb="18">
      <t>センモン</t>
    </rPh>
    <rPh sb="18" eb="20">
      <t>イリョウ</t>
    </rPh>
    <rPh sb="20" eb="22">
      <t>ケンキュウ</t>
    </rPh>
    <rPh sb="27" eb="28">
      <t>フク</t>
    </rPh>
    <rPh sb="32" eb="34">
      <t>カイセツ</t>
    </rPh>
    <rPh sb="36" eb="38">
      <t>ビョウイン</t>
    </rPh>
    <rPh sb="39" eb="41">
      <t>ザイセキ</t>
    </rPh>
    <rPh sb="43" eb="45">
      <t>バアイ</t>
    </rPh>
    <rPh sb="46" eb="48">
      <t>タイショウ</t>
    </rPh>
    <rPh sb="48" eb="49">
      <t>ガイ</t>
    </rPh>
    <phoneticPr fontId="4"/>
  </si>
  <si>
    <t>（注３）当該年度に研修を開始した研修医については１年次、それより前に研修を開始した研修医については２年次</t>
    <rPh sb="4" eb="6">
      <t>トウガイ</t>
    </rPh>
    <rPh sb="6" eb="8">
      <t>ネンド</t>
    </rPh>
    <rPh sb="9" eb="11">
      <t>ケンシュウ</t>
    </rPh>
    <rPh sb="12" eb="14">
      <t>カイシ</t>
    </rPh>
    <rPh sb="16" eb="19">
      <t>ケンシュウイ</t>
    </rPh>
    <rPh sb="25" eb="27">
      <t>ネンジ</t>
    </rPh>
    <rPh sb="32" eb="33">
      <t>マエ</t>
    </rPh>
    <rPh sb="34" eb="36">
      <t>ケンシュウ</t>
    </rPh>
    <rPh sb="37" eb="39">
      <t>カイシ</t>
    </rPh>
    <rPh sb="41" eb="44">
      <t>ケンシュウイ</t>
    </rPh>
    <rPh sb="50" eb="52">
      <t>ネンジ</t>
    </rPh>
    <phoneticPr fontId="4"/>
  </si>
  <si>
    <t>（注１）地元出身研修医延人数は、当該年度内における各月の末日に在籍する地元出身研修医数の総和であること。</t>
    <rPh sb="4" eb="6">
      <t>ジモト</t>
    </rPh>
    <rPh sb="6" eb="8">
      <t>シュッシン</t>
    </rPh>
    <rPh sb="35" eb="37">
      <t>ジモト</t>
    </rPh>
    <rPh sb="37" eb="39">
      <t>シュッシン</t>
    </rPh>
    <phoneticPr fontId="5"/>
  </si>
  <si>
    <t>（５）へき地診療所等研修支援事業延日数　【別紙２－２】の研修実日数合計と一致</t>
    <rPh sb="9" eb="10">
      <t>トウ</t>
    </rPh>
    <rPh sb="21" eb="23">
      <t>ベッシ</t>
    </rPh>
    <rPh sb="28" eb="30">
      <t>ケンシュウ</t>
    </rPh>
    <rPh sb="30" eb="31">
      <t>ジツ</t>
    </rPh>
    <rPh sb="31" eb="33">
      <t>ニッスウ</t>
    </rPh>
    <rPh sb="33" eb="35">
      <t>ゴウケイ</t>
    </rPh>
    <rPh sb="36" eb="38">
      <t>イッチ</t>
    </rPh>
    <phoneticPr fontId="4"/>
  </si>
  <si>
    <t xml:space="preserve">（６）産婦人科宿日直研修事業延日数
　当直分は【別紙２－１】のD、Iの1、
2年次生の合計と一致    </t>
    <rPh sb="3" eb="7">
      <t>サンフジンカ</t>
    </rPh>
    <rPh sb="7" eb="10">
      <t>シュクニッチョク</t>
    </rPh>
    <rPh sb="10" eb="12">
      <t>ケンシュウ</t>
    </rPh>
    <rPh sb="12" eb="14">
      <t>ジギョウ</t>
    </rPh>
    <rPh sb="14" eb="15">
      <t>エン</t>
    </rPh>
    <rPh sb="15" eb="17">
      <t>ニッスウ</t>
    </rPh>
    <rPh sb="19" eb="21">
      <t>トウチョク</t>
    </rPh>
    <rPh sb="21" eb="22">
      <t>フン</t>
    </rPh>
    <rPh sb="24" eb="26">
      <t>ベッシ</t>
    </rPh>
    <rPh sb="39" eb="42">
      <t>ネンジセイ</t>
    </rPh>
    <rPh sb="43" eb="45">
      <t>ゴウケイ</t>
    </rPh>
    <rPh sb="46" eb="48">
      <t>イッチ</t>
    </rPh>
    <phoneticPr fontId="5"/>
  </si>
  <si>
    <t>（７）小児科宿日直研修事業延日数
　当直分は【別紙２－１】のH、Jの1、2年次生の合計と一致</t>
    <rPh sb="3" eb="6">
      <t>ショウニカ</t>
    </rPh>
    <rPh sb="6" eb="9">
      <t>シュクニッチョク</t>
    </rPh>
    <rPh sb="9" eb="11">
      <t>ケンシュウ</t>
    </rPh>
    <rPh sb="11" eb="13">
      <t>ジギョウ</t>
    </rPh>
    <rPh sb="13" eb="14">
      <t>エン</t>
    </rPh>
    <rPh sb="14" eb="16">
      <t>ニッスウ</t>
    </rPh>
    <rPh sb="23" eb="25">
      <t>ベッシ</t>
    </rPh>
    <phoneticPr fontId="5"/>
  </si>
  <si>
    <t>（２）地元採用研修医採用・育成経費</t>
    <rPh sb="3" eb="5">
      <t>ジモト</t>
    </rPh>
    <rPh sb="5" eb="7">
      <t>サイヨウ</t>
    </rPh>
    <rPh sb="7" eb="10">
      <t>ケンシュウイ</t>
    </rPh>
    <rPh sb="10" eb="12">
      <t>サイヨウ</t>
    </rPh>
    <rPh sb="13" eb="15">
      <t>イクセイ</t>
    </rPh>
    <rPh sb="15" eb="17">
      <t>ケイヒ</t>
    </rPh>
    <phoneticPr fontId="5"/>
  </si>
  <si>
    <t>※1種及び2種病院に限る</t>
    <rPh sb="2" eb="3">
      <t>シュ</t>
    </rPh>
    <rPh sb="3" eb="4">
      <t>オヨ</t>
    </rPh>
    <rPh sb="6" eb="7">
      <t>シュ</t>
    </rPh>
    <rPh sb="7" eb="9">
      <t>ビョウイン</t>
    </rPh>
    <rPh sb="10" eb="11">
      <t>カギ</t>
    </rPh>
    <phoneticPr fontId="4"/>
  </si>
  <si>
    <t>※１（3）の地元出身研修医の採用割合が50%以上の場合</t>
    <phoneticPr fontId="4"/>
  </si>
  <si>
    <t>研修医延人数 a'</t>
    <phoneticPr fontId="5"/>
  </si>
  <si>
    <t>（２－２）地元採用研修医採用・育成経費</t>
    <rPh sb="5" eb="7">
      <t>ジモト</t>
    </rPh>
    <rPh sb="7" eb="9">
      <t>サイヨウ</t>
    </rPh>
    <rPh sb="9" eb="12">
      <t>ケンシュウイ</t>
    </rPh>
    <rPh sb="12" eb="14">
      <t>サイヨウ</t>
    </rPh>
    <rPh sb="15" eb="17">
      <t>イクセイ</t>
    </rPh>
    <rPh sb="17" eb="19">
      <t>ケイヒ</t>
    </rPh>
    <phoneticPr fontId="5"/>
  </si>
  <si>
    <t>※１（3）の地元出身研修医の採用割合が50%未満の場合</t>
    <rPh sb="22" eb="24">
      <t>ミマン</t>
    </rPh>
    <phoneticPr fontId="4"/>
  </si>
  <si>
    <t>研修医延人数 a'</t>
  </si>
  <si>
    <t>（３）剖検経費</t>
    <rPh sb="3" eb="5">
      <t>ボウケン</t>
    </rPh>
    <rPh sb="5" eb="7">
      <t>ケイヒ</t>
    </rPh>
    <phoneticPr fontId="5"/>
  </si>
  <si>
    <t>※協力型臨床研修病院等が申請する場合（４）～（６）は計上しないこと。</t>
    <phoneticPr fontId="4"/>
  </si>
  <si>
    <t>（４）プログラム責任者等経費</t>
    <rPh sb="8" eb="11">
      <t>セキニンシャ</t>
    </rPh>
    <rPh sb="11" eb="12">
      <t>トウ</t>
    </rPh>
    <rPh sb="12" eb="14">
      <t>ケイヒ</t>
    </rPh>
    <phoneticPr fontId="5"/>
  </si>
  <si>
    <t>（５）研修管理委員会等経費</t>
    <rPh sb="3" eb="5">
      <t>ケンシュウ</t>
    </rPh>
    <rPh sb="5" eb="7">
      <t>カンリ</t>
    </rPh>
    <rPh sb="7" eb="10">
      <t>イインカイ</t>
    </rPh>
    <rPh sb="10" eb="11">
      <t>トウ</t>
    </rPh>
    <rPh sb="11" eb="13">
      <t>ケイヒ</t>
    </rPh>
    <phoneticPr fontId="5"/>
  </si>
  <si>
    <t>（６）へき地診療所等研修支援経費</t>
    <rPh sb="5" eb="6">
      <t>チ</t>
    </rPh>
    <rPh sb="6" eb="9">
      <t>シンリョウショ</t>
    </rPh>
    <rPh sb="9" eb="10">
      <t>トウ</t>
    </rPh>
    <rPh sb="10" eb="12">
      <t>ケンシュウ</t>
    </rPh>
    <rPh sb="12" eb="14">
      <t>シエン</t>
    </rPh>
    <rPh sb="14" eb="16">
      <t>ケイヒ</t>
    </rPh>
    <phoneticPr fontId="5"/>
  </si>
  <si>
    <t>（７）産婦人科宿日直研修事業経費　</t>
    <rPh sb="3" eb="7">
      <t>サンフジンカ</t>
    </rPh>
    <rPh sb="7" eb="10">
      <t>シュクニッチョク</t>
    </rPh>
    <rPh sb="10" eb="12">
      <t>ケンシュウ</t>
    </rPh>
    <rPh sb="12" eb="14">
      <t>ジギョウ</t>
    </rPh>
    <rPh sb="14" eb="16">
      <t>ケイヒ</t>
    </rPh>
    <phoneticPr fontId="5"/>
  </si>
  <si>
    <t>（８）小児科宿日直研修事業経費　</t>
    <rPh sb="3" eb="6">
      <t>ショウニカ</t>
    </rPh>
    <rPh sb="6" eb="9">
      <t>シュクニッチョク</t>
    </rPh>
    <rPh sb="9" eb="11">
      <t>ケンシュウ</t>
    </rPh>
    <rPh sb="11" eb="13">
      <t>ジギョウ</t>
    </rPh>
    <rPh sb="13" eb="15">
      <t>ケイヒ</t>
    </rPh>
    <phoneticPr fontId="5"/>
  </si>
  <si>
    <t>※【別紙２－３】の推計年収と一致。</t>
    <rPh sb="2" eb="4">
      <t>ベッシ</t>
    </rPh>
    <rPh sb="9" eb="11">
      <t>スイケイ</t>
    </rPh>
    <rPh sb="11" eb="13">
      <t>ネンシュウ</t>
    </rPh>
    <rPh sb="14" eb="16">
      <t>イッチ</t>
    </rPh>
    <phoneticPr fontId="4"/>
  </si>
  <si>
    <t>（協力型臨床研修病院等が申請する場合であっても、【別紙２－３】の基幹型臨床研修病院のの金額を記載すること。）</t>
    <rPh sb="1" eb="4">
      <t>キョウリョクガタ</t>
    </rPh>
    <rPh sb="4" eb="8">
      <t>リンショウケンシュウ</t>
    </rPh>
    <rPh sb="8" eb="10">
      <t>ビョウイン</t>
    </rPh>
    <rPh sb="10" eb="11">
      <t>トウ</t>
    </rPh>
    <rPh sb="12" eb="14">
      <t>シンセイ</t>
    </rPh>
    <rPh sb="16" eb="18">
      <t>バアイ</t>
    </rPh>
    <rPh sb="25" eb="27">
      <t>ベッシ</t>
    </rPh>
    <rPh sb="32" eb="35">
      <t>キカンガタ</t>
    </rPh>
    <rPh sb="35" eb="37">
      <t>リンショウ</t>
    </rPh>
    <rPh sb="37" eb="39">
      <t>ケンシュウ</t>
    </rPh>
    <rPh sb="39" eb="41">
      <t>ビョウイン</t>
    </rPh>
    <rPh sb="43" eb="45">
      <t>キンガク</t>
    </rPh>
    <rPh sb="46" eb="48">
      <t>キサイ</t>
    </rPh>
    <phoneticPr fontId="4"/>
  </si>
  <si>
    <t>従事要件等がある学生を採用した医療機関は○</t>
    <phoneticPr fontId="4"/>
  </si>
  <si>
    <t>別紙２－５</t>
    <rPh sb="0" eb="2">
      <t>ベッシ</t>
    </rPh>
    <phoneticPr fontId="4"/>
  </si>
  <si>
    <t>基準額算出内訳（国立大学病院）</t>
    <rPh sb="8" eb="10">
      <t>コクリツ</t>
    </rPh>
    <rPh sb="10" eb="12">
      <t>ダイガク</t>
    </rPh>
    <rPh sb="12" eb="14">
      <t>ビョウイン</t>
    </rPh>
    <phoneticPr fontId="4"/>
  </si>
  <si>
    <r>
      <t>大学病院</t>
    </r>
    <r>
      <rPr>
        <sz val="9"/>
        <color theme="1"/>
        <rFont val="ＭＳ 明朝"/>
        <family val="1"/>
        <charset val="128"/>
      </rPr>
      <t>（国立大学病院を除く）</t>
    </r>
    <rPh sb="0" eb="2">
      <t>ダイガク</t>
    </rPh>
    <rPh sb="2" eb="4">
      <t>ビョウイン</t>
    </rPh>
    <rPh sb="5" eb="11">
      <t>コクリツダイガクビョウイン</t>
    </rPh>
    <rPh sb="12" eb="13">
      <t>ノゾ</t>
    </rPh>
    <phoneticPr fontId="4"/>
  </si>
  <si>
    <t>（４）へき地診療所等研修支援経費</t>
    <rPh sb="5" eb="6">
      <t>チ</t>
    </rPh>
    <rPh sb="6" eb="9">
      <t>シンリョウショ</t>
    </rPh>
    <rPh sb="9" eb="10">
      <t>トウ</t>
    </rPh>
    <rPh sb="10" eb="12">
      <t>ケンシュウ</t>
    </rPh>
    <rPh sb="12" eb="14">
      <t>シエン</t>
    </rPh>
    <rPh sb="14" eb="16">
      <t>ケイヒ</t>
    </rPh>
    <phoneticPr fontId="5"/>
  </si>
  <si>
    <t>（５）産婦人科宿日直研修事業経費　</t>
    <rPh sb="3" eb="7">
      <t>サンフジンカ</t>
    </rPh>
    <rPh sb="7" eb="10">
      <t>シュクニッチョク</t>
    </rPh>
    <rPh sb="10" eb="12">
      <t>ケンシュウ</t>
    </rPh>
    <rPh sb="12" eb="14">
      <t>ジギョウ</t>
    </rPh>
    <rPh sb="14" eb="16">
      <t>ケイヒ</t>
    </rPh>
    <phoneticPr fontId="5"/>
  </si>
  <si>
    <r>
      <t>事業延月数 i</t>
    </r>
    <r>
      <rPr>
        <sz val="8"/>
        <rFont val="ＭＳ 明朝"/>
        <family val="1"/>
        <charset val="128"/>
      </rPr>
      <t xml:space="preserve">
(月４回以上)</t>
    </r>
    <rPh sb="3" eb="5">
      <t>ツキスウ</t>
    </rPh>
    <rPh sb="9" eb="10">
      <t>ツキ</t>
    </rPh>
    <rPh sb="11" eb="12">
      <t>カイ</t>
    </rPh>
    <rPh sb="12" eb="14">
      <t>イジョウ</t>
    </rPh>
    <phoneticPr fontId="4"/>
  </si>
  <si>
    <r>
      <t>事業延日数 j</t>
    </r>
    <r>
      <rPr>
        <sz val="8"/>
        <rFont val="ＭＳ 明朝"/>
        <family val="1"/>
        <charset val="128"/>
      </rPr>
      <t xml:space="preserve">
(月４回未満)</t>
    </r>
    <rPh sb="3" eb="5">
      <t>ニッスウ</t>
    </rPh>
    <rPh sb="9" eb="10">
      <t>ツキ</t>
    </rPh>
    <rPh sb="11" eb="12">
      <t>カイ</t>
    </rPh>
    <rPh sb="12" eb="14">
      <t>ミマン</t>
    </rPh>
    <phoneticPr fontId="4"/>
  </si>
  <si>
    <r>
      <t>事業延月数 k</t>
    </r>
    <r>
      <rPr>
        <sz val="8"/>
        <rFont val="ＭＳ 明朝"/>
        <family val="1"/>
        <charset val="128"/>
      </rPr>
      <t xml:space="preserve">
(月４回以上)</t>
    </r>
    <rPh sb="3" eb="5">
      <t>ツキスウ</t>
    </rPh>
    <rPh sb="9" eb="10">
      <t>ツキ</t>
    </rPh>
    <rPh sb="11" eb="12">
      <t>カイ</t>
    </rPh>
    <rPh sb="12" eb="14">
      <t>イジョウ</t>
    </rPh>
    <phoneticPr fontId="4"/>
  </si>
  <si>
    <r>
      <t>事業延日数 l</t>
    </r>
    <r>
      <rPr>
        <sz val="8"/>
        <rFont val="ＭＳ 明朝"/>
        <family val="1"/>
        <charset val="128"/>
      </rPr>
      <t xml:space="preserve">
(月４回未満)</t>
    </r>
    <rPh sb="3" eb="5">
      <t>ニッスウ</t>
    </rPh>
    <rPh sb="9" eb="10">
      <t>ツキ</t>
    </rPh>
    <rPh sb="11" eb="12">
      <t>カイ</t>
    </rPh>
    <rPh sb="12" eb="14">
      <t>ミマン</t>
    </rPh>
    <phoneticPr fontId="4"/>
  </si>
  <si>
    <t>（６）小児科宿日直研修事業経費　</t>
    <rPh sb="3" eb="6">
      <t>ショウニカ</t>
    </rPh>
    <rPh sb="6" eb="9">
      <t>シュクニッチョク</t>
    </rPh>
    <rPh sb="9" eb="11">
      <t>ケンシュウ</t>
    </rPh>
    <rPh sb="11" eb="13">
      <t>ジギョウ</t>
    </rPh>
    <rPh sb="13" eb="15">
      <t>ケイヒ</t>
    </rPh>
    <phoneticPr fontId="5"/>
  </si>
  <si>
    <t>別紙４</t>
    <rPh sb="0" eb="2">
      <t>ベッシ</t>
    </rPh>
    <phoneticPr fontId="4"/>
  </si>
  <si>
    <t>基　準　額　算　出　内　訳</t>
    <phoneticPr fontId="4"/>
  </si>
  <si>
    <t>【単独型・管理型臨床研修施設名】</t>
    <rPh sb="8" eb="10">
      <t>リンショウ</t>
    </rPh>
    <rPh sb="10" eb="12">
      <t>ケンシュウ</t>
    </rPh>
    <rPh sb="12" eb="14">
      <t>シセツ</t>
    </rPh>
    <phoneticPr fontId="4"/>
  </si>
  <si>
    <t>１　教育指導経費及び指導歯科医資質向上推進経費</t>
    <phoneticPr fontId="4"/>
  </si>
  <si>
    <t>（１）研修歯科医延人数　【附表Ａ】</t>
    <rPh sb="5" eb="7">
      <t>シカ</t>
    </rPh>
    <rPh sb="13" eb="15">
      <t>フヒョウ</t>
    </rPh>
    <phoneticPr fontId="5"/>
  </si>
  <si>
    <t>研 修 歯 科 医 延 人 数</t>
    <rPh sb="0" eb="1">
      <t>ケン</t>
    </rPh>
    <rPh sb="2" eb="3">
      <t>オサム</t>
    </rPh>
    <rPh sb="4" eb="5">
      <t>ハ</t>
    </rPh>
    <rPh sb="6" eb="7">
      <t>カ</t>
    </rPh>
    <rPh sb="8" eb="9">
      <t>イ</t>
    </rPh>
    <rPh sb="10" eb="11">
      <t>ノ</t>
    </rPh>
    <rPh sb="12" eb="13">
      <t>ヒト</t>
    </rPh>
    <rPh sb="14" eb="15">
      <t>カズ</t>
    </rPh>
    <phoneticPr fontId="5"/>
  </si>
  <si>
    <t>【補助対象】指導経費（歯科）計</t>
    <rPh sb="1" eb="3">
      <t>ホジョ</t>
    </rPh>
    <rPh sb="3" eb="5">
      <t>タイショウ</t>
    </rPh>
    <rPh sb="6" eb="8">
      <t>シドウ</t>
    </rPh>
    <rPh sb="8" eb="10">
      <t>ケイヒ</t>
    </rPh>
    <rPh sb="11" eb="13">
      <t>シカ</t>
    </rPh>
    <rPh sb="14" eb="15">
      <t>ケイ</t>
    </rPh>
    <phoneticPr fontId="4"/>
  </si>
  <si>
    <t>指導経費（医科）計</t>
    <rPh sb="0" eb="2">
      <t>シドウ</t>
    </rPh>
    <rPh sb="2" eb="4">
      <t>ケイヒ</t>
    </rPh>
    <rPh sb="5" eb="7">
      <t>イカ</t>
    </rPh>
    <rPh sb="8" eb="9">
      <t>ケイ</t>
    </rPh>
    <phoneticPr fontId="4"/>
  </si>
  <si>
    <t>ｂ</t>
    <phoneticPr fontId="4"/>
  </si>
  <si>
    <t>d（a+b+c）</t>
    <phoneticPr fontId="4"/>
  </si>
  <si>
    <t>※数式のあるセルの文字を白色に変更中</t>
    <rPh sb="1" eb="3">
      <t>スウシキ</t>
    </rPh>
    <rPh sb="9" eb="11">
      <t>モジ</t>
    </rPh>
    <rPh sb="12" eb="14">
      <t>シロイロ</t>
    </rPh>
    <rPh sb="15" eb="17">
      <t>ヘンコウ</t>
    </rPh>
    <rPh sb="17" eb="18">
      <t>チュウ</t>
    </rPh>
    <phoneticPr fontId="4"/>
  </si>
  <si>
    <t>（注）研修歯科医延人数は、当該年度内における各月の末日に在籍する診療科の研修歯科医数の総和であること。</t>
    <rPh sb="5" eb="7">
      <t>シカ</t>
    </rPh>
    <rPh sb="32" eb="35">
      <t>シンリョウカ</t>
    </rPh>
    <rPh sb="38" eb="40">
      <t>シカ</t>
    </rPh>
    <phoneticPr fontId="5"/>
  </si>
  <si>
    <t>（２）研修歯科医数</t>
    <rPh sb="5" eb="7">
      <t>シカ</t>
    </rPh>
    <phoneticPr fontId="4"/>
  </si>
  <si>
    <t>施設群全体</t>
    <rPh sb="0" eb="2">
      <t>シセツ</t>
    </rPh>
    <rPh sb="2" eb="3">
      <t>グン</t>
    </rPh>
    <rPh sb="3" eb="5">
      <t>ゼンタイ</t>
    </rPh>
    <phoneticPr fontId="5"/>
  </si>
  <si>
    <t>研修歯科医延人数</t>
    <rPh sb="0" eb="2">
      <t>ケンシュウ</t>
    </rPh>
    <rPh sb="2" eb="5">
      <t>シカイ</t>
    </rPh>
    <rPh sb="5" eb="6">
      <t>ノ</t>
    </rPh>
    <rPh sb="6" eb="8">
      <t>ニンズウ</t>
    </rPh>
    <phoneticPr fontId="5"/>
  </si>
  <si>
    <t>研修歯科医数</t>
    <rPh sb="0" eb="5">
      <t>ケンシュウシカイ</t>
    </rPh>
    <rPh sb="5" eb="6">
      <t>スウ</t>
    </rPh>
    <phoneticPr fontId="4"/>
  </si>
  <si>
    <t>（注）研修歯科医数は、研修歯科医延人数を12(月)で除して、小数点以下を四捨五入して得た数とする。</t>
    <rPh sb="5" eb="7">
      <t>シカ</t>
    </rPh>
    <rPh sb="13" eb="15">
      <t>シカ</t>
    </rPh>
    <rPh sb="23" eb="24">
      <t>ツキ</t>
    </rPh>
    <rPh sb="36" eb="40">
      <t>シシャゴニュウ</t>
    </rPh>
    <phoneticPr fontId="5"/>
  </si>
  <si>
    <t>（３）へき地診療所研修支援事業実施研修歯科医数　【附表Ｂ】</t>
    <rPh sb="15" eb="17">
      <t>ジッシ</t>
    </rPh>
    <rPh sb="17" eb="19">
      <t>ケンシュウ</t>
    </rPh>
    <rPh sb="19" eb="22">
      <t>シカイ</t>
    </rPh>
    <rPh sb="22" eb="23">
      <t>スウ</t>
    </rPh>
    <phoneticPr fontId="5"/>
  </si>
  <si>
    <t>事業実施研修歯科医数</t>
    <rPh sb="0" eb="2">
      <t>ジギョウ</t>
    </rPh>
    <rPh sb="2" eb="4">
      <t>ジッシ</t>
    </rPh>
    <rPh sb="4" eb="9">
      <t>ケンシュウシカイ</t>
    </rPh>
    <rPh sb="9" eb="10">
      <t>スウ</t>
    </rPh>
    <phoneticPr fontId="5"/>
  </si>
  <si>
    <t>（４）指導歯科医資質向上推進事業　【附表Ｃ】</t>
    <rPh sb="3" eb="5">
      <t>シドウ</t>
    </rPh>
    <rPh sb="5" eb="8">
      <t>シカイ</t>
    </rPh>
    <rPh sb="8" eb="10">
      <t>シシツ</t>
    </rPh>
    <rPh sb="10" eb="12">
      <t>コウジョウ</t>
    </rPh>
    <rPh sb="12" eb="14">
      <t>スイシン</t>
    </rPh>
    <rPh sb="14" eb="16">
      <t>ジギョウ</t>
    </rPh>
    <phoneticPr fontId="5"/>
  </si>
  <si>
    <t>施設の指導歯科医数</t>
    <rPh sb="0" eb="2">
      <t>シセツ</t>
    </rPh>
    <rPh sb="3" eb="5">
      <t>シドウ</t>
    </rPh>
    <rPh sb="5" eb="7">
      <t>シカ</t>
    </rPh>
    <rPh sb="7" eb="8">
      <t>イ</t>
    </rPh>
    <rPh sb="8" eb="9">
      <t>スウ</t>
    </rPh>
    <phoneticPr fontId="4"/>
  </si>
  <si>
    <t>２　基準額適用</t>
    <rPh sb="2" eb="5">
      <t>キジュンガク</t>
    </rPh>
    <rPh sb="5" eb="7">
      <t>テキヨウ</t>
    </rPh>
    <phoneticPr fontId="5"/>
  </si>
  <si>
    <t>教育指導経費</t>
    <rPh sb="0" eb="2">
      <t>キョウイク</t>
    </rPh>
    <rPh sb="2" eb="4">
      <t>シドウ</t>
    </rPh>
    <rPh sb="4" eb="6">
      <t>ケイヒ</t>
    </rPh>
    <phoneticPr fontId="5"/>
  </si>
  <si>
    <t>（１）指導経費</t>
    <rPh sb="3" eb="5">
      <t>シドウ</t>
    </rPh>
    <rPh sb="5" eb="7">
      <t>ケイヒ</t>
    </rPh>
    <phoneticPr fontId="5"/>
  </si>
  <si>
    <t>１）</t>
    <phoneticPr fontId="4"/>
  </si>
  <si>
    <t>歯課分</t>
    <rPh sb="0" eb="2">
      <t>シカ</t>
    </rPh>
    <rPh sb="2" eb="3">
      <t>ブン</t>
    </rPh>
    <phoneticPr fontId="4"/>
  </si>
  <si>
    <t>研修歯科医延人数 a</t>
    <rPh sb="2" eb="4">
      <t>シカ</t>
    </rPh>
    <phoneticPr fontId="5"/>
  </si>
  <si>
    <t>２）医科分</t>
    <rPh sb="2" eb="4">
      <t>イカ</t>
    </rPh>
    <rPh sb="4" eb="5">
      <t>ブン</t>
    </rPh>
    <phoneticPr fontId="4"/>
  </si>
  <si>
    <t>研修歯科医延人数 b</t>
    <rPh sb="2" eb="4">
      <t>シカ</t>
    </rPh>
    <phoneticPr fontId="5"/>
  </si>
  <si>
    <t>（２）プログラム責任者経費</t>
    <rPh sb="8" eb="11">
      <t>セキニンシャ</t>
    </rPh>
    <rPh sb="11" eb="13">
      <t>ケイヒ</t>
    </rPh>
    <phoneticPr fontId="5"/>
  </si>
  <si>
    <t>基本業務</t>
    <rPh sb="0" eb="2">
      <t>キホン</t>
    </rPh>
    <rPh sb="2" eb="4">
      <t>ギョウム</t>
    </rPh>
    <phoneticPr fontId="5"/>
  </si>
  <si>
    <t>研修歯科医数 e</t>
    <rPh sb="0" eb="2">
      <t>ケンシュウ</t>
    </rPh>
    <rPh sb="2" eb="5">
      <t>シカイ</t>
    </rPh>
    <rPh sb="5" eb="6">
      <t>スウ</t>
    </rPh>
    <phoneticPr fontId="4"/>
  </si>
  <si>
    <t>目標達成管理</t>
    <rPh sb="0" eb="2">
      <t>モクヒョウ</t>
    </rPh>
    <rPh sb="2" eb="4">
      <t>タッセイ</t>
    </rPh>
    <rPh sb="4" eb="6">
      <t>カンリ</t>
    </rPh>
    <phoneticPr fontId="5"/>
  </si>
  <si>
    <t>研修歯科医延人数 d</t>
    <rPh sb="2" eb="4">
      <t>シカ</t>
    </rPh>
    <phoneticPr fontId="5"/>
  </si>
  <si>
    <t>＊　S：4,080円　A：3,400円　B：2,720円</t>
    <rPh sb="9" eb="10">
      <t>エン</t>
    </rPh>
    <rPh sb="18" eb="19">
      <t>エン</t>
    </rPh>
    <rPh sb="27" eb="28">
      <t>エン</t>
    </rPh>
    <phoneticPr fontId="4"/>
  </si>
  <si>
    <t>（３）研修管理委員会経費</t>
    <rPh sb="3" eb="5">
      <t>ケンシュウ</t>
    </rPh>
    <rPh sb="5" eb="7">
      <t>カンリ</t>
    </rPh>
    <rPh sb="7" eb="10">
      <t>イインカイ</t>
    </rPh>
    <rPh sb="10" eb="12">
      <t>ケイヒ</t>
    </rPh>
    <phoneticPr fontId="5"/>
  </si>
  <si>
    <t>（４）へき地診療所研修支援経費</t>
    <rPh sb="5" eb="6">
      <t>チ</t>
    </rPh>
    <rPh sb="6" eb="9">
      <t>シンリョウショ</t>
    </rPh>
    <rPh sb="9" eb="11">
      <t>ケンシュウ</t>
    </rPh>
    <rPh sb="11" eb="13">
      <t>シエン</t>
    </rPh>
    <rPh sb="13" eb="15">
      <t>ケイヒ</t>
    </rPh>
    <phoneticPr fontId="5"/>
  </si>
  <si>
    <t>事業実施研修歯科医数 f</t>
    <rPh sb="0" eb="2">
      <t>ジギョウ</t>
    </rPh>
    <rPh sb="2" eb="4">
      <t>ジッシ</t>
    </rPh>
    <rPh sb="4" eb="9">
      <t>ケンシュウシカイ</t>
    </rPh>
    <rPh sb="9" eb="10">
      <t>カズ</t>
    </rPh>
    <phoneticPr fontId="5"/>
  </si>
  <si>
    <t>（５）研修歯科医物件費</t>
    <rPh sb="3" eb="8">
      <t>ケンシュウシカイ</t>
    </rPh>
    <rPh sb="8" eb="10">
      <t>ブッケン</t>
    </rPh>
    <rPh sb="10" eb="11">
      <t>ヒ</t>
    </rPh>
    <phoneticPr fontId="5"/>
  </si>
  <si>
    <t>研修歯科医延人数 a+b</t>
    <rPh sb="2" eb="4">
      <t>シカ</t>
    </rPh>
    <phoneticPr fontId="5"/>
  </si>
  <si>
    <t>（６）指導歯科医資質向上推進経費</t>
    <rPh sb="3" eb="5">
      <t>シドウ</t>
    </rPh>
    <rPh sb="5" eb="8">
      <t>シカイ</t>
    </rPh>
    <rPh sb="8" eb="10">
      <t>シシツ</t>
    </rPh>
    <rPh sb="10" eb="12">
      <t>コウジョウ</t>
    </rPh>
    <rPh sb="12" eb="14">
      <t>スイシン</t>
    </rPh>
    <rPh sb="14" eb="16">
      <t>ケイヒ</t>
    </rPh>
    <phoneticPr fontId="5"/>
  </si>
  <si>
    <t>※協力型臨床研修施設が申請する場合（２）～（４）、（６）は計上しないこと</t>
    <rPh sb="1" eb="4">
      <t>キョウリョクガタ</t>
    </rPh>
    <rPh sb="4" eb="6">
      <t>リンショウ</t>
    </rPh>
    <rPh sb="6" eb="8">
      <t>ケンシュウ</t>
    </rPh>
    <rPh sb="8" eb="10">
      <t>シセツ</t>
    </rPh>
    <rPh sb="11" eb="13">
      <t>シンセイ</t>
    </rPh>
    <rPh sb="15" eb="17">
      <t>バアイ</t>
    </rPh>
    <rPh sb="29" eb="31">
      <t>ケイジョウ</t>
    </rPh>
    <phoneticPr fontId="4"/>
  </si>
  <si>
    <t>※指導歯科医を5人以上配置している施設が申請する場合以外（６）は計上しないこと</t>
    <rPh sb="1" eb="3">
      <t>シドウ</t>
    </rPh>
    <rPh sb="3" eb="6">
      <t>シカイ</t>
    </rPh>
    <rPh sb="8" eb="9">
      <t>ニン</t>
    </rPh>
    <rPh sb="9" eb="11">
      <t>イジョウ</t>
    </rPh>
    <rPh sb="11" eb="13">
      <t>ハイチ</t>
    </rPh>
    <rPh sb="17" eb="19">
      <t>シセツ</t>
    </rPh>
    <rPh sb="20" eb="22">
      <t>シンセイ</t>
    </rPh>
    <rPh sb="24" eb="26">
      <t>バアイ</t>
    </rPh>
    <rPh sb="26" eb="28">
      <t>イガイ</t>
    </rPh>
    <rPh sb="32" eb="34">
      <t>ケイジョウ</t>
    </rPh>
    <phoneticPr fontId="4"/>
  </si>
  <si>
    <t>基準額合計</t>
    <rPh sb="0" eb="3">
      <t>キジュンガク</t>
    </rPh>
    <rPh sb="3" eb="5">
      <t>ゴウケイ</t>
    </rPh>
    <phoneticPr fontId="4"/>
  </si>
  <si>
    <t>第3号様式</t>
    <rPh sb="0" eb="1">
      <t>ダイ</t>
    </rPh>
    <rPh sb="2" eb="3">
      <t>ゴウ</t>
    </rPh>
    <rPh sb="3" eb="5">
      <t>ヨウシキ</t>
    </rPh>
    <phoneticPr fontId="14"/>
  </si>
  <si>
    <t>番　　　　　　　　　号</t>
    <phoneticPr fontId="14"/>
  </si>
  <si>
    <t>　　年　　月　　日</t>
    <phoneticPr fontId="14"/>
  </si>
  <si>
    <t>厚生労働大臣　　　殿</t>
  </si>
  <si>
    <t>所在地</t>
    <rPh sb="0" eb="3">
      <t>ショザイチ</t>
    </rPh>
    <phoneticPr fontId="14"/>
  </si>
  <si>
    <t>名　称</t>
    <phoneticPr fontId="14"/>
  </si>
  <si>
    <t>代表者　　　　　　　　　印</t>
    <phoneticPr fontId="14"/>
  </si>
  <si>
    <t>年度消費税及び地方消費税に係る仕入控除税額報告書</t>
    <phoneticPr fontId="14"/>
  </si>
  <si>
    <t>　　　年　月　日厚生労働省発医政　第　　号</t>
    <phoneticPr fontId="14"/>
  </si>
  <si>
    <t>により交付決定があった</t>
    <phoneticPr fontId="14"/>
  </si>
  <si>
    <t>医療関係者研修費等補助金について、当該交付要綱第５の（９）の規定に基づき</t>
    <phoneticPr fontId="14"/>
  </si>
  <si>
    <t>次のとおり報告する。</t>
    <phoneticPr fontId="14"/>
  </si>
  <si>
    <t>１　補助金等に係る予算の執行の適正化に関する法律（昭和30 年法律第179 号）</t>
  </si>
  <si>
    <t>　　</t>
    <phoneticPr fontId="14"/>
  </si>
  <si>
    <t>第15 条の規定による確定額又は事業実績報告による精算額</t>
    <phoneticPr fontId="14"/>
  </si>
  <si>
    <t>金</t>
    <phoneticPr fontId="14"/>
  </si>
  <si>
    <t>円</t>
    <phoneticPr fontId="14"/>
  </si>
  <si>
    <t>２　消費税及び地方消費税の申告により確定した消費税及び地方消費税に係る</t>
    <phoneticPr fontId="14"/>
  </si>
  <si>
    <t>仕入控除税額（要委託費返還相当額）</t>
    <phoneticPr fontId="14"/>
  </si>
  <si>
    <t>　３　添付書類</t>
  </si>
  <si>
    <t>　　　記載内容を確認するための書類（確定申告書の写し、課税売上割合等が把握</t>
  </si>
  <si>
    <t>　　　できる資料、特定収入の割合を確認できる資料）を添付する。</t>
  </si>
  <si>
    <t>（注）交付要綱の３（交付対象）の（１）のクに係る事業に関しては下線部を</t>
  </si>
  <si>
    <t>　　　厚生労働省発薬生　　第　号に置き換えるものとする</t>
    <phoneticPr fontId="4"/>
  </si>
  <si>
    <t>臨床研修費等補助金について、当該交付要綱第５の（９）の規定に基づき</t>
    <phoneticPr fontId="14"/>
  </si>
  <si>
    <t>看護師の特定行為に係る指定医療研修機関運営事業基準額算出内訳</t>
    <phoneticPr fontId="4"/>
  </si>
  <si>
    <t>実施する特定行為区分数</t>
    <rPh sb="0" eb="2">
      <t>ジッシ</t>
    </rPh>
    <rPh sb="4" eb="8">
      <t>トクテイコウイ</t>
    </rPh>
    <rPh sb="8" eb="10">
      <t>クブン</t>
    </rPh>
    <rPh sb="10" eb="11">
      <t>スウ</t>
    </rPh>
    <phoneticPr fontId="4"/>
  </si>
  <si>
    <t>※別紙調書の（Ａ）の値を入力してください。なお、調書が複数ある場合は、重複する区分別科目の数を減じた合計値を入力してください。</t>
    <rPh sb="1" eb="3">
      <t>ベッシ</t>
    </rPh>
    <rPh sb="3" eb="5">
      <t>チョウショ</t>
    </rPh>
    <rPh sb="10" eb="11">
      <t>アタイ</t>
    </rPh>
    <rPh sb="12" eb="14">
      <t>ニュウリョク</t>
    </rPh>
    <rPh sb="24" eb="26">
      <t>チョウショ</t>
    </rPh>
    <rPh sb="27" eb="29">
      <t>フクスウ</t>
    </rPh>
    <rPh sb="31" eb="33">
      <t>バアイ</t>
    </rPh>
    <rPh sb="35" eb="37">
      <t>チョウフク</t>
    </rPh>
    <rPh sb="39" eb="41">
      <t>クブン</t>
    </rPh>
    <rPh sb="41" eb="42">
      <t>ベツ</t>
    </rPh>
    <rPh sb="42" eb="44">
      <t>カモク</t>
    </rPh>
    <rPh sb="45" eb="46">
      <t>カズ</t>
    </rPh>
    <rPh sb="47" eb="48">
      <t>ゲン</t>
    </rPh>
    <rPh sb="50" eb="53">
      <t>ゴウケイチ</t>
    </rPh>
    <rPh sb="54" eb="56">
      <t>ニュウリョク</t>
    </rPh>
    <phoneticPr fontId="4"/>
  </si>
  <si>
    <t>　「実施する特定行為区分数」に応じて以下の該当する記号欄に、別紙調書の（Ｂ）の値を入力してください。なお、調書が複数ある場合は、合計値を入力してください。</t>
    <rPh sb="2" eb="4">
      <t>ジッシ</t>
    </rPh>
    <rPh sb="6" eb="10">
      <t>トクテイコウイ</t>
    </rPh>
    <rPh sb="10" eb="12">
      <t>クブン</t>
    </rPh>
    <rPh sb="12" eb="13">
      <t>スウ</t>
    </rPh>
    <rPh sb="15" eb="16">
      <t>オウ</t>
    </rPh>
    <rPh sb="18" eb="20">
      <t>イカ</t>
    </rPh>
    <rPh sb="21" eb="23">
      <t>ガイトウ</t>
    </rPh>
    <rPh sb="25" eb="27">
      <t>キゴウ</t>
    </rPh>
    <rPh sb="27" eb="28">
      <t>ラン</t>
    </rPh>
    <rPh sb="30" eb="32">
      <t>ベッシ</t>
    </rPh>
    <rPh sb="32" eb="34">
      <t>チョウショ</t>
    </rPh>
    <rPh sb="39" eb="40">
      <t>アタイ</t>
    </rPh>
    <rPh sb="41" eb="43">
      <t>ニュウリョク</t>
    </rPh>
    <rPh sb="53" eb="55">
      <t>チョウショ</t>
    </rPh>
    <rPh sb="56" eb="58">
      <t>フクスウ</t>
    </rPh>
    <rPh sb="60" eb="62">
      <t>バアイ</t>
    </rPh>
    <rPh sb="64" eb="66">
      <t>ゴウケイ</t>
    </rPh>
    <rPh sb="66" eb="67">
      <t>アタイ</t>
    </rPh>
    <rPh sb="68" eb="70">
      <t>ニュウリョク</t>
    </rPh>
    <phoneticPr fontId="4"/>
  </si>
  <si>
    <t>↑協力施設（※）と連携協力して特定行為研修を行う場合であって、当該協力施設において、特定行為研修に係る講義、演習又は実習を実施している場合は「○」を入力し、実施日数を記載すること。
（※）対象となる協力施設は訪問看護ステーション、介護施設及び診療所に限る</t>
    <phoneticPr fontId="4"/>
  </si>
  <si>
    <t>＊　S：4,080円　A：3,400円　B：2,720円</t>
    <phoneticPr fontId="4"/>
  </si>
  <si>
    <t>仕入れに係る
消費税等相当額</t>
    <phoneticPr fontId="4"/>
  </si>
  <si>
    <t>要国庫補助額
（H）-（I）</t>
    <phoneticPr fontId="4"/>
  </si>
  <si>
    <t>第３号様式</t>
    <rPh sb="0" eb="1">
      <t>ダイ</t>
    </rPh>
    <rPh sb="2" eb="3">
      <t>ゴウ</t>
    </rPh>
    <rPh sb="3" eb="5">
      <t>ヨウシキ</t>
    </rPh>
    <phoneticPr fontId="14"/>
  </si>
  <si>
    <t>←下記１～３より選択してください</t>
    <rPh sb="1" eb="3">
      <t>カキ</t>
    </rPh>
    <rPh sb="8" eb="10">
      <t>センタク</t>
    </rPh>
    <phoneticPr fontId="4"/>
  </si>
  <si>
    <t>　              　    　殿</t>
    <phoneticPr fontId="4"/>
  </si>
  <si>
    <t xml:space="preserve">                           補助金</t>
    <phoneticPr fontId="4"/>
  </si>
  <si>
    <t>医療関係者研修費等補助金</t>
    <phoneticPr fontId="4"/>
  </si>
  <si>
    <t>臨床研修費等補助金</t>
    <phoneticPr fontId="4"/>
  </si>
  <si>
    <t>　厚生労働大臣　　殿</t>
    <phoneticPr fontId="4"/>
  </si>
  <si>
    <t>代表者　　　　　　　　</t>
    <phoneticPr fontId="14"/>
  </si>
  <si>
    <r>
      <t>　　　　年　　月　　日</t>
    </r>
    <r>
      <rPr>
        <u/>
        <sz val="11"/>
        <color theme="1"/>
        <rFont val="ＭＳ Ｐゴシック"/>
        <family val="3"/>
        <charset val="128"/>
        <scheme val="minor"/>
      </rPr>
      <t>厚生労働省発医政　　　　第　　号</t>
    </r>
    <rPh sb="4" eb="5">
      <t>ネン</t>
    </rPh>
    <phoneticPr fontId="14"/>
  </si>
  <si>
    <t>１　　補助金等に係る予算の執行の適正化に関する法律（昭和30 年法律第179 号）</t>
    <phoneticPr fontId="4"/>
  </si>
  <si>
    <t>　　第15 条の規定による確定額又は事業実績報告による精算額</t>
    <phoneticPr fontId="14"/>
  </si>
  <si>
    <t>２　確定時に減額した仕入れに係る消費税額</t>
    <phoneticPr fontId="4"/>
  </si>
  <si>
    <t>３　　消費税及び地方消費税の申告により確定した消費税及び地方消費税に係る</t>
    <phoneticPr fontId="14"/>
  </si>
  <si>
    <t>　　仕入控除税額（要国庫補助金返還相当額）</t>
    <phoneticPr fontId="14"/>
  </si>
  <si>
    <t>４　補助金返還相当額</t>
    <phoneticPr fontId="4"/>
  </si>
  <si>
    <t>５　添付書類</t>
    <phoneticPr fontId="4"/>
  </si>
  <si>
    <t>　　　記載内容を確認するための書類（確定申告書の写し、課税売上割合等が把握</t>
    <phoneticPr fontId="4"/>
  </si>
  <si>
    <t>　　できる資料、特定収入の割合を確認できる資料）を添付する。</t>
    <phoneticPr fontId="4"/>
  </si>
  <si>
    <t>第４号様式</t>
    <phoneticPr fontId="4"/>
  </si>
  <si>
    <t>　年　　　月　　　日</t>
    <phoneticPr fontId="4"/>
  </si>
  <si>
    <t>事業者名　　　　</t>
    <phoneticPr fontId="4"/>
  </si>
  <si>
    <t xml:space="preserve">　　　　　　 　   </t>
    <phoneticPr fontId="4"/>
  </si>
  <si>
    <t>　　年　　月　　日厚生労働省発医政　　第　号で交付決定を受けた標記補助金に係る</t>
    <phoneticPr fontId="4"/>
  </si>
  <si>
    <t xml:space="preserve">  　　事業実績について、次の書類を添えて報告する。</t>
    <phoneticPr fontId="4"/>
  </si>
  <si>
    <t>１　  所要額精算書（別紙１）</t>
    <phoneticPr fontId="4"/>
  </si>
  <si>
    <t>２　  実績報告書（別紙２）</t>
    <rPh sb="4" eb="6">
      <t>ジッセキ</t>
    </rPh>
    <rPh sb="6" eb="8">
      <t>ホウコク</t>
    </rPh>
    <phoneticPr fontId="4"/>
  </si>
  <si>
    <t>３　  収入支出決算書抄本</t>
    <phoneticPr fontId="4"/>
  </si>
  <si>
    <t>所要額精算書</t>
    <rPh sb="0" eb="3">
      <t>ショヨウガク</t>
    </rPh>
    <rPh sb="3" eb="6">
      <t>セイサンショ</t>
    </rPh>
    <phoneticPr fontId="4"/>
  </si>
  <si>
    <t>寄 付 金</t>
  </si>
  <si>
    <t>差引額</t>
  </si>
  <si>
    <t>基準額</t>
  </si>
  <si>
    <t>選 定 額</t>
  </si>
  <si>
    <t>国庫補助
基 本 額</t>
    <rPh sb="0" eb="2">
      <t>コッコ</t>
    </rPh>
    <rPh sb="2" eb="4">
      <t>ホジョ</t>
    </rPh>
    <rPh sb="5" eb="6">
      <t>キ</t>
    </rPh>
    <rPh sb="7" eb="8">
      <t>ホン</t>
    </rPh>
    <rPh sb="9" eb="10">
      <t>ガク</t>
    </rPh>
    <phoneticPr fontId="4"/>
  </si>
  <si>
    <t>国庫補助
所 要 額</t>
    <rPh sb="0" eb="1">
      <t>クニ</t>
    </rPh>
    <rPh sb="1" eb="2">
      <t>コ</t>
    </rPh>
    <rPh sb="2" eb="3">
      <t>ホ</t>
    </rPh>
    <rPh sb="3" eb="4">
      <t>スケ</t>
    </rPh>
    <phoneticPr fontId="4"/>
  </si>
  <si>
    <t>仕入れに係る
消費税等相当額</t>
  </si>
  <si>
    <t>要国庫補助額
（H）-（I）</t>
  </si>
  <si>
    <t>交　　 付
決 定 額</t>
    <phoneticPr fontId="4"/>
  </si>
  <si>
    <t>国庫補助
受入済額</t>
    <rPh sb="0" eb="2">
      <t>コッコ</t>
    </rPh>
    <rPh sb="2" eb="4">
      <t>ホジョ</t>
    </rPh>
    <rPh sb="5" eb="6">
      <t>ウ</t>
    </rPh>
    <rPh sb="6" eb="7">
      <t>イ</t>
    </rPh>
    <rPh sb="7" eb="8">
      <t>ズ</t>
    </rPh>
    <rPh sb="8" eb="9">
      <t>ガク</t>
    </rPh>
    <phoneticPr fontId="4"/>
  </si>
  <si>
    <t>差 引 過
△不足額</t>
    <phoneticPr fontId="4"/>
  </si>
  <si>
    <t>そ の 他</t>
  </si>
  <si>
    <t>の収入額</t>
  </si>
  <si>
    <t>済　　額</t>
  </si>
  <si>
    <t xml:space="preserve">Ａ </t>
  </si>
  <si>
    <t xml:space="preserve">Ｂ </t>
  </si>
  <si>
    <t xml:space="preserve">Ｃ </t>
  </si>
  <si>
    <t xml:space="preserve">Ｄ </t>
  </si>
  <si>
    <t xml:space="preserve">Ｅ </t>
  </si>
  <si>
    <t>I</t>
  </si>
  <si>
    <t>J</t>
  </si>
  <si>
    <t>２　対象経費の支出済額算出内訳</t>
    <rPh sb="2" eb="4">
      <t>タイショウ</t>
    </rPh>
    <rPh sb="4" eb="6">
      <t>ケイヒ</t>
    </rPh>
    <rPh sb="7" eb="9">
      <t>シシュツ</t>
    </rPh>
    <rPh sb="9" eb="10">
      <t>ズ</t>
    </rPh>
    <rPh sb="10" eb="11">
      <t>ガク</t>
    </rPh>
    <rPh sb="11" eb="13">
      <t>サンシュツ</t>
    </rPh>
    <rPh sb="13" eb="15">
      <t>ウチワケ</t>
    </rPh>
    <phoneticPr fontId="4"/>
  </si>
  <si>
    <t>支　出　済　額</t>
  </si>
  <si>
    <t>支　　　出　　　内　　　訳</t>
  </si>
  <si>
    <t>合　　　　　計</t>
  </si>
  <si>
    <t>別紙１－２</t>
    <rPh sb="0" eb="2">
      <t>ベッシ</t>
    </rPh>
    <phoneticPr fontId="4"/>
  </si>
  <si>
    <t>１　臨床研修事業　所要額</t>
    <rPh sb="2" eb="8">
      <t>リンショウケンシュウジギョウ</t>
    </rPh>
    <phoneticPr fontId="4"/>
  </si>
  <si>
    <t>国庫補助
受入済額</t>
    <rPh sb="0" eb="2">
      <t>コッコ</t>
    </rPh>
    <rPh sb="2" eb="4">
      <t>ホジョ</t>
    </rPh>
    <rPh sb="5" eb="7">
      <t>ウケイレ</t>
    </rPh>
    <rPh sb="7" eb="8">
      <t>ズミ</t>
    </rPh>
    <rPh sb="8" eb="9">
      <t>ガク</t>
    </rPh>
    <phoneticPr fontId="4"/>
  </si>
  <si>
    <t>１　広域連携型プログラム作成経費</t>
  </si>
  <si>
    <t>　職員基本給</t>
  </si>
  <si>
    <t>職員諸手当（非常勤含む）</t>
  </si>
  <si>
    <t>非常勤職員諸手当（事務補助者雇上経費）</t>
  </si>
  <si>
    <t>諸謝金</t>
  </si>
  <si>
    <t>旅費</t>
  </si>
  <si>
    <t>消耗品費</t>
  </si>
  <si>
    <t>印刷製本費</t>
  </si>
  <si>
    <t>通信運搬費</t>
  </si>
  <si>
    <t>会議費</t>
  </si>
  <si>
    <t/>
  </si>
  <si>
    <t>２　第三者評価受審経費</t>
  </si>
  <si>
    <t>雑役務費（手数料等）</t>
  </si>
  <si>
    <t>別紙１</t>
    <rPh sb="0" eb="2">
      <t>ベッシ</t>
    </rPh>
    <phoneticPr fontId="4"/>
  </si>
  <si>
    <t>看護職員確保対策特別事業</t>
  </si>
  <si>
    <t>1　○○所要額</t>
    <phoneticPr fontId="4"/>
  </si>
  <si>
    <t>Ｉ</t>
    <phoneticPr fontId="4"/>
  </si>
  <si>
    <t>Ｊ</t>
    <phoneticPr fontId="4"/>
  </si>
  <si>
    <t>Ｋ</t>
    <phoneticPr fontId="4"/>
  </si>
  <si>
    <t>職員諸手当（非常勤）</t>
  </si>
  <si>
    <t>○○×○＝○○○円</t>
    <rPh sb="8" eb="9">
      <t>エン</t>
    </rPh>
    <phoneticPr fontId="4"/>
  </si>
  <si>
    <t>非常勤職員手当</t>
  </si>
  <si>
    <t>××謝金×円</t>
    <rPh sb="2" eb="4">
      <t>シャキン</t>
    </rPh>
    <rPh sb="5" eb="6">
      <t>エン</t>
    </rPh>
    <phoneticPr fontId="4"/>
  </si>
  <si>
    <t>××謝金×円</t>
  </si>
  <si>
    <t>備品費</t>
  </si>
  <si>
    <t>△△旅費△円</t>
    <rPh sb="2" eb="4">
      <t>リョヒ</t>
    </rPh>
    <rPh sb="5" eb="6">
      <t>エン</t>
    </rPh>
    <phoneticPr fontId="4"/>
  </si>
  <si>
    <t>○○等○円</t>
    <rPh sb="2" eb="3">
      <t>トウ</t>
    </rPh>
    <rPh sb="4" eb="5">
      <t>エン</t>
    </rPh>
    <phoneticPr fontId="4"/>
  </si>
  <si>
    <t>××等×円</t>
    <rPh sb="2" eb="3">
      <t>トウ</t>
    </rPh>
    <rPh sb="4" eb="5">
      <t>エン</t>
    </rPh>
    <phoneticPr fontId="4"/>
  </si>
  <si>
    <t>△△等△円</t>
    <rPh sb="2" eb="3">
      <t>トウ</t>
    </rPh>
    <rPh sb="4" eb="5">
      <t>エン</t>
    </rPh>
    <phoneticPr fontId="4"/>
  </si>
  <si>
    <t>光熱水料</t>
  </si>
  <si>
    <t>借料及び損料</t>
  </si>
  <si>
    <t>○○会場使用料○○円</t>
    <rPh sb="2" eb="4">
      <t>カイジョウ</t>
    </rPh>
    <rPh sb="4" eb="7">
      <t>シヨウリョウ</t>
    </rPh>
    <rPh sb="9" eb="10">
      <t>エン</t>
    </rPh>
    <phoneticPr fontId="4"/>
  </si>
  <si>
    <t>社会保険料（非常勤）</t>
  </si>
  <si>
    <t>雑役務費</t>
  </si>
  <si>
    <t>委託費</t>
  </si>
  <si>
    <t>別紙２－１</t>
    <rPh sb="0" eb="2">
      <t>ベッシ</t>
    </rPh>
    <phoneticPr fontId="5"/>
  </si>
  <si>
    <t>別紙２－２</t>
    <rPh sb="0" eb="2">
      <t>ベッシ</t>
    </rPh>
    <phoneticPr fontId="4"/>
  </si>
  <si>
    <t>へき地診療所等研修支援事業実績報告書</t>
    <rPh sb="2" eb="3">
      <t>チ</t>
    </rPh>
    <rPh sb="3" eb="6">
      <t>シンリョウショ</t>
    </rPh>
    <rPh sb="6" eb="7">
      <t>トウ</t>
    </rPh>
    <rPh sb="7" eb="9">
      <t>ケンシュウ</t>
    </rPh>
    <rPh sb="9" eb="11">
      <t>シエン</t>
    </rPh>
    <rPh sb="11" eb="13">
      <t>ジギョウ</t>
    </rPh>
    <rPh sb="13" eb="15">
      <t>ジッセキ</t>
    </rPh>
    <rPh sb="15" eb="17">
      <t>ホウコク</t>
    </rPh>
    <phoneticPr fontId="5"/>
  </si>
  <si>
    <t>研修医の処遇について</t>
    <rPh sb="0" eb="3">
      <t>ケンシュウイ</t>
    </rPh>
    <rPh sb="4" eb="6">
      <t>ショグウ</t>
    </rPh>
    <phoneticPr fontId="14"/>
  </si>
  <si>
    <t>　　　　　注）受入人数が０人であっても、１年次研修医に支払われる推計年収が６３０万円以上の場合は、定められた申請する金額に係数を乗じることとなります。</t>
    <rPh sb="5" eb="6">
      <t>チュウ</t>
    </rPh>
    <rPh sb="7" eb="9">
      <t>ウケイレ</t>
    </rPh>
    <rPh sb="9" eb="11">
      <t>ニンズウ</t>
    </rPh>
    <rPh sb="13" eb="14">
      <t>ニン</t>
    </rPh>
    <rPh sb="21" eb="23">
      <t>ネンジ</t>
    </rPh>
    <rPh sb="23" eb="26">
      <t>ケンシュウイ</t>
    </rPh>
    <rPh sb="27" eb="29">
      <t>シハラ</t>
    </rPh>
    <rPh sb="32" eb="34">
      <t>スイケイ</t>
    </rPh>
    <rPh sb="34" eb="36">
      <t>ネンシュウ</t>
    </rPh>
    <rPh sb="40" eb="42">
      <t>マンエン</t>
    </rPh>
    <rPh sb="42" eb="44">
      <t>イジョウ</t>
    </rPh>
    <rPh sb="45" eb="47">
      <t>バアイ</t>
    </rPh>
    <rPh sb="49" eb="50">
      <t>サダ</t>
    </rPh>
    <rPh sb="54" eb="56">
      <t>シンセイ</t>
    </rPh>
    <rPh sb="58" eb="60">
      <t>キンガク</t>
    </rPh>
    <rPh sb="61" eb="63">
      <t>ケイスウ</t>
    </rPh>
    <rPh sb="64" eb="65">
      <t>ジョウ</t>
    </rPh>
    <phoneticPr fontId="4"/>
  </si>
  <si>
    <t>（注１）</t>
    <phoneticPr fontId="5"/>
  </si>
  <si>
    <t>研修医延人数は、当該年度内における各月の末日に在籍する研修医数の総和であること。</t>
    <phoneticPr fontId="4"/>
  </si>
  <si>
    <t>（注２）</t>
    <phoneticPr fontId="4"/>
  </si>
  <si>
    <t>各月の末日に国（国立高度専門医療研究センター及び国立健康危機管理研究機構を含む。）が開設する病院に在籍する場合は対象外とすること。</t>
    <phoneticPr fontId="4"/>
  </si>
  <si>
    <t>（注３）</t>
    <phoneticPr fontId="4"/>
  </si>
  <si>
    <t>当該年度に研修を開始した研修医については１年次、それより前に研修を開始した研修医については２年次とすること。</t>
    <phoneticPr fontId="4"/>
  </si>
  <si>
    <t xml:space="preserve">（６）産婦人科宿日直研修事業延日数
　当直分は【別紙２－１】のD、Iの1、2年次生の
　合計と一致    </t>
    <rPh sb="3" eb="7">
      <t>サンフジンカ</t>
    </rPh>
    <rPh sb="7" eb="10">
      <t>シュクニッチョク</t>
    </rPh>
    <rPh sb="10" eb="12">
      <t>ケンシュウ</t>
    </rPh>
    <rPh sb="12" eb="14">
      <t>ジギョウ</t>
    </rPh>
    <rPh sb="14" eb="15">
      <t>エン</t>
    </rPh>
    <rPh sb="15" eb="17">
      <t>ニッスウ</t>
    </rPh>
    <rPh sb="19" eb="21">
      <t>トウチョク</t>
    </rPh>
    <rPh sb="21" eb="22">
      <t>フン</t>
    </rPh>
    <rPh sb="24" eb="26">
      <t>ベッシ</t>
    </rPh>
    <rPh sb="38" eb="41">
      <t>ネンジセイ</t>
    </rPh>
    <rPh sb="44" eb="46">
      <t>ゴウケイ</t>
    </rPh>
    <rPh sb="47" eb="49">
      <t>イッチ</t>
    </rPh>
    <phoneticPr fontId="5"/>
  </si>
  <si>
    <t>（７）小児科宿日直研修事業延日数
　当直分は【別紙２－１】のH、Jの1、2年次生の
　合計と一致</t>
    <rPh sb="3" eb="6">
      <t>ショウニカ</t>
    </rPh>
    <rPh sb="6" eb="9">
      <t>シュクニッチョク</t>
    </rPh>
    <rPh sb="9" eb="11">
      <t>ケンシュウ</t>
    </rPh>
    <rPh sb="11" eb="13">
      <t>ジギョウ</t>
    </rPh>
    <rPh sb="13" eb="14">
      <t>エン</t>
    </rPh>
    <rPh sb="14" eb="16">
      <t>ニッスウ</t>
    </rPh>
    <rPh sb="23" eb="25">
      <t>ベッシ</t>
    </rPh>
    <phoneticPr fontId="5"/>
  </si>
  <si>
    <t>地元出身研修医延人数は、当該年度内における各月の末日に在籍する地元出身研修医数の総和であること。</t>
    <rPh sb="0" eb="2">
      <t>ジモト</t>
    </rPh>
    <rPh sb="2" eb="4">
      <t>シュッシン</t>
    </rPh>
    <rPh sb="31" eb="33">
      <t>ジモト</t>
    </rPh>
    <rPh sb="33" eb="35">
      <t>シュッシン</t>
    </rPh>
    <phoneticPr fontId="4"/>
  </si>
  <si>
    <t>医師の届出</t>
    <rPh sb="0" eb="2">
      <t>イシ</t>
    </rPh>
    <rPh sb="3" eb="5">
      <t>トドケデ</t>
    </rPh>
    <phoneticPr fontId="4"/>
  </si>
  <si>
    <t>1　○○事業所要額</t>
    <phoneticPr fontId="4"/>
  </si>
  <si>
    <t>中央ナースセンター事業</t>
  </si>
  <si>
    <t>　地方厚生局長　　殿</t>
  </si>
  <si>
    <t>年度臨床研修費等補助金の事業実績報告書</t>
  </si>
  <si>
    <t>（Ⅰ　教育指導経費）</t>
  </si>
  <si>
    <t>１　研修管理委員会等経費</t>
  </si>
  <si>
    <t>２　プログラム責任者人件費（プログラム管理に係るもの）</t>
  </si>
  <si>
    <t>職員基本給</t>
  </si>
  <si>
    <t>職員諸手当</t>
  </si>
  <si>
    <t>３　指導医及びプログラム責任者の補助者雇上経費</t>
  </si>
  <si>
    <t>４　通信運搬費</t>
  </si>
  <si>
    <t>５　指導医、プログラム責任者（研修医指導分）にかかる経費</t>
  </si>
  <si>
    <t>６　情報収集及び学会等出席経費</t>
  </si>
  <si>
    <t>備品費（図書）</t>
  </si>
  <si>
    <t>消耗品（教材等材料費を含む）</t>
  </si>
  <si>
    <t>７　剖検経費</t>
  </si>
  <si>
    <t>諸謝金（臨床研修病院のみ）</t>
  </si>
  <si>
    <t>旅費（臨床研修病院のみ）</t>
  </si>
  <si>
    <t>８へき地診療所等の研修経費</t>
  </si>
  <si>
    <t>９　産婦人科宿日直研修事業費、小児科宿日直研修事業費</t>
  </si>
  <si>
    <t>宿日直手当</t>
  </si>
  <si>
    <t>（１）産婦人科</t>
  </si>
  <si>
    <t>（２）小児科</t>
  </si>
  <si>
    <t>【オンコール手当】</t>
  </si>
  <si>
    <t>（Ⅱ　協議会開催経費）</t>
  </si>
  <si>
    <t>（事務補助者雇上経費）</t>
  </si>
  <si>
    <t>交付決定額</t>
    <rPh sb="0" eb="2">
      <t>コウフ</t>
    </rPh>
    <rPh sb="2" eb="4">
      <t>ケッテイ</t>
    </rPh>
    <rPh sb="4" eb="5">
      <t>ガク</t>
    </rPh>
    <phoneticPr fontId="4"/>
  </si>
  <si>
    <t>臨床研修期間中に他都道府県等において従事要件等が課されている研修希望者を採用した場合及び従事要件等からの離脱者であって都道府県又は大学がその離脱を妥当なものと評価していない研修希望者を採用した場合は〇</t>
    <phoneticPr fontId="4"/>
  </si>
  <si>
    <t>医師法（昭和23 年法律第201 号）第６条第３項の規定による届出により、その情報が都道府県ごとの研修医の定員の決定等に使用されるものであることを踏まえ、勤務するすべての医師に当該届出を促す場合は〇</t>
    <rPh sb="0" eb="3">
      <t>イシホウ</t>
    </rPh>
    <rPh sb="4" eb="6">
      <t>ショウワ</t>
    </rPh>
    <rPh sb="9" eb="10">
      <t>ネン</t>
    </rPh>
    <rPh sb="10" eb="12">
      <t>ホウリツ</t>
    </rPh>
    <rPh sb="12" eb="13">
      <t>ダイ</t>
    </rPh>
    <rPh sb="17" eb="18">
      <t>ゴウ</t>
    </rPh>
    <rPh sb="19" eb="20">
      <t>ダイ</t>
    </rPh>
    <rPh sb="21" eb="22">
      <t>ジョウ</t>
    </rPh>
    <rPh sb="22" eb="23">
      <t>ダイ</t>
    </rPh>
    <rPh sb="24" eb="25">
      <t>コウ</t>
    </rPh>
    <rPh sb="26" eb="28">
      <t>キテイ</t>
    </rPh>
    <rPh sb="31" eb="33">
      <t>トドケデ</t>
    </rPh>
    <rPh sb="39" eb="41">
      <t>ジョウホウ</t>
    </rPh>
    <rPh sb="42" eb="46">
      <t>トドウフケン</t>
    </rPh>
    <rPh sb="49" eb="51">
      <t>ケンシュウ</t>
    </rPh>
    <rPh sb="51" eb="52">
      <t>イ</t>
    </rPh>
    <rPh sb="53" eb="55">
      <t>テイイン</t>
    </rPh>
    <rPh sb="56" eb="58">
      <t>ケッテイ</t>
    </rPh>
    <rPh sb="58" eb="59">
      <t>トウ</t>
    </rPh>
    <rPh sb="60" eb="62">
      <t>シヨウ</t>
    </rPh>
    <rPh sb="73" eb="74">
      <t>フ</t>
    </rPh>
    <rPh sb="77" eb="79">
      <t>キンム</t>
    </rPh>
    <rPh sb="85" eb="87">
      <t>イシ</t>
    </rPh>
    <rPh sb="88" eb="90">
      <t>トウガイ</t>
    </rPh>
    <rPh sb="90" eb="92">
      <t>トドケデ</t>
    </rPh>
    <rPh sb="93" eb="94">
      <t>ウナガ</t>
    </rPh>
    <rPh sb="95" eb="97">
      <t>バアイ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</si>
</sst>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Red]&quot;¥&quot;\-#,##0"/>
    <numFmt numFmtId="176" formatCode="0_);[Red]\(0\)"/>
    <numFmt numFmtId="177" formatCode="#,##0;&quot;▲ &quot;#,##0"/>
    <numFmt numFmtId="178" formatCode="0.0%"/>
    <numFmt numFmtId="179" formatCode="&quot;0&quot;0"/>
    <numFmt numFmtId="180" formatCode="000000"/>
    <numFmt numFmtId="181" formatCode="#,##0_ "/>
  </numFmts>
  <fonts count="69">
    <font>
      <sz val="11"/>
      <name val="ＭＳ Ｐ明朝"/>
      <family val="1"/>
      <charset val="128"/>
    </font>
    <font>
      <sz val="11"/>
      <color theme="1"/>
      <name val="ＭＳ Ｐゴシック"/>
      <family val="2"/>
      <charset val="128"/>
      <scheme val="minor"/>
    </font>
    <font>
      <sz val="11"/>
      <name val="ＭＳ Ｐ明朝"/>
      <family val="1"/>
      <charset val="128"/>
    </font>
    <font>
      <sz val="14"/>
      <name val="ＭＳ 明朝"/>
      <family val="1"/>
      <charset val="128"/>
    </font>
    <font>
      <sz val="6"/>
      <name val="ＭＳ Ｐ明朝"/>
      <family val="1"/>
      <charset val="128"/>
    </font>
    <font>
      <sz val="6"/>
      <name val="ＭＳ ゴシック"/>
      <family val="3"/>
      <charset val="128"/>
    </font>
    <font>
      <sz val="11"/>
      <color theme="1"/>
      <name val="ＭＳ 明朝"/>
      <family val="1"/>
      <charset val="128"/>
    </font>
    <font>
      <sz val="10"/>
      <color theme="1"/>
      <name val="ＭＳ 明朝"/>
      <family val="1"/>
      <charset val="128"/>
    </font>
    <font>
      <strike/>
      <sz val="11"/>
      <color theme="1"/>
      <name val="ＭＳ 明朝"/>
      <family val="1"/>
      <charset val="128"/>
    </font>
    <font>
      <sz val="9"/>
      <color theme="1"/>
      <name val="ＭＳ 明朝"/>
      <family val="1"/>
      <charset val="128"/>
    </font>
    <font>
      <sz val="11"/>
      <color theme="1"/>
      <name val="ＭＳ Ｐ明朝"/>
      <family val="1"/>
      <charset val="128"/>
    </font>
    <font>
      <sz val="13"/>
      <name val="ＭＳ 明朝"/>
      <family val="1"/>
      <charset val="128"/>
    </font>
    <font>
      <sz val="14"/>
      <color theme="1"/>
      <name val="ＭＳ 明朝"/>
      <family val="1"/>
      <charset val="128"/>
    </font>
    <font>
      <sz val="8"/>
      <color theme="1"/>
      <name val="ＭＳ 明朝"/>
      <family val="1"/>
      <charset val="128"/>
    </font>
    <font>
      <sz val="6"/>
      <name val="ＭＳ Ｐゴシック"/>
      <family val="3"/>
      <charset val="128"/>
    </font>
    <font>
      <sz val="11"/>
      <name val="ＭＳ Ｐゴシック"/>
      <family val="3"/>
      <charset val="128"/>
    </font>
    <font>
      <sz val="11"/>
      <color theme="1"/>
      <name val="ＭＳ Ｐゴシック"/>
      <family val="3"/>
      <charset val="128"/>
    </font>
    <font>
      <sz val="12"/>
      <color theme="1"/>
      <name val="ＭＳ 明朝"/>
      <family val="1"/>
      <charset val="128"/>
    </font>
    <font>
      <sz val="9"/>
      <color theme="1"/>
      <name val="ＭＳ Ｐ明朝"/>
      <family val="1"/>
      <charset val="128"/>
    </font>
    <font>
      <strike/>
      <sz val="11"/>
      <color theme="1"/>
      <name val="ＭＳ Ｐゴシック"/>
      <family val="3"/>
      <charset val="128"/>
    </font>
    <font>
      <sz val="12"/>
      <color theme="1"/>
      <name val="ＭＳ ゴシック"/>
      <family val="3"/>
      <charset val="128"/>
    </font>
    <font>
      <sz val="11"/>
      <color theme="1"/>
      <name val="ＭＳ Ｐゴシック"/>
      <family val="3"/>
      <charset val="128"/>
      <scheme val="minor"/>
    </font>
    <font>
      <sz val="12"/>
      <color theme="1"/>
      <name val="ＭＳ Ｐゴシック"/>
      <family val="3"/>
      <charset val="128"/>
      <scheme val="minor"/>
    </font>
    <font>
      <b/>
      <sz val="11"/>
      <color theme="1"/>
      <name val="ＭＳ 明朝"/>
      <family val="1"/>
      <charset val="128"/>
    </font>
    <font>
      <sz val="10"/>
      <color theme="1"/>
      <name val="ＭＳ Ｐ明朝"/>
      <family val="1"/>
      <charset val="128"/>
    </font>
    <font>
      <sz val="11"/>
      <name val="平成ゴシック"/>
      <family val="3"/>
      <charset val="128"/>
    </font>
    <font>
      <b/>
      <sz val="14"/>
      <color theme="1"/>
      <name val="ＭＳ 明朝"/>
      <family val="1"/>
      <charset val="128"/>
    </font>
    <font>
      <b/>
      <sz val="12"/>
      <color theme="1"/>
      <name val="ＭＳ Ｐゴシック"/>
      <family val="3"/>
      <charset val="128"/>
      <scheme val="minor"/>
    </font>
    <font>
      <b/>
      <sz val="8"/>
      <color theme="1"/>
      <name val="ＭＳ 明朝"/>
      <family val="1"/>
      <charset val="128"/>
    </font>
    <font>
      <strike/>
      <sz val="9"/>
      <color theme="1"/>
      <name val="ＭＳ 明朝"/>
      <family val="1"/>
      <charset val="128"/>
    </font>
    <font>
      <strike/>
      <sz val="11"/>
      <color theme="1"/>
      <name val="ＭＳ Ｐ明朝"/>
      <family val="1"/>
      <charset val="128"/>
    </font>
    <font>
      <sz val="12"/>
      <color theme="1"/>
      <name val="ＭＳ Ｐゴシック"/>
      <family val="3"/>
      <charset val="128"/>
    </font>
    <font>
      <sz val="12"/>
      <color theme="1"/>
      <name val="ＭＳ Ｐ明朝"/>
      <family val="1"/>
      <charset val="128"/>
    </font>
    <font>
      <b/>
      <sz val="12"/>
      <color theme="1"/>
      <name val="ＭＳ ゴシック"/>
      <family val="3"/>
      <charset val="128"/>
    </font>
    <font>
      <b/>
      <sz val="10"/>
      <color theme="1"/>
      <name val="ＭＳ 明朝"/>
      <family val="1"/>
      <charset val="128"/>
    </font>
    <font>
      <b/>
      <sz val="12"/>
      <color theme="1"/>
      <name val="ＭＳ 明朝"/>
      <family val="1"/>
      <charset val="128"/>
    </font>
    <font>
      <b/>
      <sz val="9"/>
      <color theme="1"/>
      <name val="ＭＳ 明朝"/>
      <family val="1"/>
      <charset val="128"/>
    </font>
    <font>
      <b/>
      <sz val="16"/>
      <color theme="1"/>
      <name val="ＭＳ 明朝"/>
      <family val="1"/>
      <charset val="128"/>
    </font>
    <font>
      <sz val="11"/>
      <color theme="0"/>
      <name val="ＭＳ Ｐ明朝"/>
      <family val="1"/>
      <charset val="128"/>
    </font>
    <font>
      <sz val="11"/>
      <name val="ＭＳ 明朝"/>
      <family val="1"/>
      <charset val="128"/>
    </font>
    <font>
      <sz val="12"/>
      <name val="ＭＳ 明朝"/>
      <family val="1"/>
      <charset val="128"/>
    </font>
    <font>
      <u/>
      <sz val="11"/>
      <color rgb="FFFF0000"/>
      <name val="ＭＳ 明朝"/>
      <family val="1"/>
      <charset val="128"/>
    </font>
    <font>
      <u/>
      <sz val="8"/>
      <color rgb="FFFF0000"/>
      <name val="ＭＳ 明朝"/>
      <family val="1"/>
      <charset val="128"/>
    </font>
    <font>
      <b/>
      <sz val="11"/>
      <name val="ＭＳ 明朝"/>
      <family val="1"/>
      <charset val="128"/>
    </font>
    <font>
      <sz val="8"/>
      <name val="ＭＳ 明朝"/>
      <family val="1"/>
      <charset val="128"/>
    </font>
    <font>
      <sz val="10"/>
      <name val="ＭＳ 明朝"/>
      <family val="1"/>
      <charset val="128"/>
    </font>
    <font>
      <sz val="8"/>
      <name val="ＭＳ Ｐ明朝"/>
      <family val="1"/>
      <charset val="128"/>
    </font>
    <font>
      <sz val="9"/>
      <color rgb="FFFF0000"/>
      <name val="ＭＳ 明朝"/>
      <family val="1"/>
      <charset val="128"/>
    </font>
    <font>
      <sz val="9"/>
      <name val="ＭＳ 明朝"/>
      <family val="1"/>
      <charset val="128"/>
    </font>
    <font>
      <sz val="12"/>
      <color rgb="FFFF0000"/>
      <name val="ＭＳ 明朝"/>
      <family val="1"/>
      <charset val="128"/>
    </font>
    <font>
      <sz val="10"/>
      <color rgb="FFFF0000"/>
      <name val="ＭＳ 明朝"/>
      <family val="1"/>
      <charset val="128"/>
    </font>
    <font>
      <b/>
      <sz val="11"/>
      <color rgb="FF0000FF"/>
      <name val="ＭＳ Ｐ明朝"/>
      <family val="1"/>
      <charset val="128"/>
    </font>
    <font>
      <b/>
      <sz val="10"/>
      <color theme="4" tint="-0.249977111117893"/>
      <name val="ＭＳ 明朝"/>
      <family val="1"/>
      <charset val="128"/>
    </font>
    <font>
      <b/>
      <sz val="10"/>
      <name val="ＭＳ 明朝"/>
      <family val="1"/>
      <charset val="128"/>
    </font>
    <font>
      <b/>
      <sz val="10"/>
      <color rgb="FF0070C0"/>
      <name val="ＭＳ 明朝"/>
      <family val="1"/>
      <charset val="128"/>
    </font>
    <font>
      <b/>
      <sz val="10"/>
      <color indexed="10"/>
      <name val="ＭＳ 明朝"/>
      <family val="1"/>
      <charset val="128"/>
    </font>
    <font>
      <b/>
      <sz val="10"/>
      <color rgb="FF0000FF"/>
      <name val="ＭＳ 明朝"/>
      <family val="1"/>
      <charset val="128"/>
    </font>
    <font>
      <sz val="14"/>
      <color theme="1"/>
      <name val="ＭＳ Ｐゴシック"/>
      <family val="3"/>
      <charset val="128"/>
    </font>
    <font>
      <b/>
      <sz val="10"/>
      <color indexed="12"/>
      <name val="ＭＳ 明朝"/>
      <family val="1"/>
      <charset val="128"/>
    </font>
    <font>
      <sz val="10"/>
      <name val="ＭＳ Ｐ明朝"/>
      <family val="1"/>
      <charset val="128"/>
    </font>
    <font>
      <b/>
      <sz val="9"/>
      <color indexed="10"/>
      <name val="ＭＳ Ｐ明朝"/>
      <family val="1"/>
      <charset val="128"/>
    </font>
    <font>
      <sz val="6"/>
      <color theme="1"/>
      <name val="ＭＳ 明朝"/>
      <family val="1"/>
      <charset val="128"/>
    </font>
    <font>
      <sz val="20"/>
      <name val="ＭＳ 明朝"/>
      <family val="1"/>
      <charset val="128"/>
    </font>
    <font>
      <b/>
      <sz val="10"/>
      <color theme="3"/>
      <name val="ＭＳ 明朝"/>
      <family val="1"/>
      <charset val="128"/>
    </font>
    <font>
      <sz val="6"/>
      <name val="ＭＳ 明朝"/>
      <family val="1"/>
      <charset val="128"/>
    </font>
    <font>
      <u/>
      <sz val="11"/>
      <color theme="1"/>
      <name val="ＭＳ Ｐゴシック"/>
      <family val="3"/>
      <charset val="128"/>
      <scheme val="minor"/>
    </font>
    <font>
      <sz val="6"/>
      <color rgb="FFFF0000"/>
      <name val="ＭＳ 明朝"/>
      <family val="1"/>
      <charset val="128"/>
    </font>
    <font>
      <sz val="14"/>
      <color theme="1"/>
      <name val="ＭＳ Ｐゴシック"/>
      <family val="3"/>
      <charset val="128"/>
      <scheme val="minor"/>
    </font>
    <font>
      <sz val="9"/>
      <color theme="1"/>
      <name val="ＭＳ Ｐゴシック"/>
      <family val="3"/>
      <charset val="128"/>
    </font>
  </fonts>
  <fills count="15">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theme="0"/>
        <bgColor indexed="64"/>
      </patternFill>
    </fill>
    <fill>
      <patternFill patternType="solid">
        <fgColor rgb="FFFFC000"/>
        <bgColor indexed="64"/>
      </patternFill>
    </fill>
    <fill>
      <patternFill patternType="solid">
        <fgColor theme="8"/>
        <bgColor indexed="64"/>
      </patternFill>
    </fill>
    <fill>
      <patternFill patternType="solid">
        <fgColor theme="1"/>
        <bgColor indexed="64"/>
      </patternFill>
    </fill>
    <fill>
      <patternFill patternType="solid">
        <fgColor rgb="FFFF0000"/>
        <bgColor indexed="64"/>
      </patternFill>
    </fill>
    <fill>
      <patternFill patternType="solid">
        <fgColor theme="1" tint="0.499984740745262"/>
        <bgColor indexed="64"/>
      </patternFill>
    </fill>
    <fill>
      <patternFill patternType="solid">
        <fgColor rgb="FFFFFF66"/>
        <bgColor indexed="64"/>
      </patternFill>
    </fill>
    <fill>
      <patternFill patternType="solid">
        <fgColor indexed="65"/>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theme="9"/>
        <bgColor indexed="64"/>
      </patternFill>
    </fill>
  </fills>
  <borders count="12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hair">
        <color indexed="64"/>
      </bottom>
      <diagonal/>
    </border>
    <border>
      <left style="thin">
        <color theme="1"/>
      </left>
      <right/>
      <top style="thin">
        <color theme="1"/>
      </top>
      <bottom/>
      <diagonal/>
    </border>
    <border>
      <left/>
      <right/>
      <top style="thin">
        <color theme="1"/>
      </top>
      <bottom/>
      <diagonal/>
    </border>
    <border>
      <left style="thin">
        <color theme="1"/>
      </left>
      <right/>
      <top/>
      <bottom/>
      <diagonal/>
    </border>
    <border>
      <left style="thin">
        <color theme="1"/>
      </left>
      <right/>
      <top/>
      <bottom style="thin">
        <color theme="1"/>
      </bottom>
      <diagonal/>
    </border>
    <border>
      <left/>
      <right/>
      <top/>
      <bottom style="thin">
        <color theme="1"/>
      </bottom>
      <diagonal/>
    </border>
    <border>
      <left style="thin">
        <color indexed="64"/>
      </left>
      <right style="thin">
        <color rgb="FFFF0000"/>
      </right>
      <top style="thin">
        <color indexed="64"/>
      </top>
      <bottom style="thin">
        <color indexed="64"/>
      </bottom>
      <diagonal/>
    </border>
    <border>
      <left style="thin">
        <color rgb="FFFF0000"/>
      </left>
      <right style="thin">
        <color rgb="FFFF0000"/>
      </right>
      <top style="thin">
        <color indexed="64"/>
      </top>
      <bottom style="thin">
        <color indexed="64"/>
      </bottom>
      <diagonal/>
    </border>
    <border>
      <left style="thin">
        <color rgb="FFFF0000"/>
      </left>
      <right style="thin">
        <color indexed="64"/>
      </right>
      <top style="thin">
        <color indexed="64"/>
      </top>
      <bottom style="thin">
        <color indexed="64"/>
      </bottom>
      <diagonal/>
    </border>
    <border>
      <left/>
      <right style="thin">
        <color rgb="FFFF0000"/>
      </right>
      <top style="thin">
        <color indexed="64"/>
      </top>
      <bottom style="thin">
        <color indexed="64"/>
      </bottom>
      <diagonal/>
    </border>
    <border>
      <left style="thin">
        <color rgb="FFFF0000"/>
      </left>
      <right/>
      <top style="thin">
        <color indexed="64"/>
      </top>
      <bottom style="thin">
        <color indexed="64"/>
      </bottom>
      <diagonal/>
    </border>
    <border>
      <left style="thin">
        <color indexed="64"/>
      </left>
      <right style="thin">
        <color rgb="FFFF0000"/>
      </right>
      <top style="thin">
        <color theme="1"/>
      </top>
      <bottom style="thin">
        <color indexed="64"/>
      </bottom>
      <diagonal/>
    </border>
    <border>
      <left style="thin">
        <color rgb="FFFF0000"/>
      </left>
      <right style="thin">
        <color rgb="FFFF0000"/>
      </right>
      <top style="thin">
        <color theme="1"/>
      </top>
      <bottom style="thin">
        <color indexed="64"/>
      </bottom>
      <diagonal/>
    </border>
    <border>
      <left style="thin">
        <color rgb="FFFF0000"/>
      </left>
      <right style="thin">
        <color indexed="64"/>
      </right>
      <top style="thin">
        <color theme="1"/>
      </top>
      <bottom style="thin">
        <color indexed="64"/>
      </bottom>
      <diagonal/>
    </border>
    <border>
      <left/>
      <right/>
      <top style="thin">
        <color theme="1"/>
      </top>
      <bottom style="thin">
        <color indexed="64"/>
      </bottom>
      <diagonal/>
    </border>
    <border>
      <left/>
      <right style="thin">
        <color rgb="FFFF0000"/>
      </right>
      <top style="thin">
        <color theme="1"/>
      </top>
      <bottom style="thin">
        <color indexed="64"/>
      </bottom>
      <diagonal/>
    </border>
    <border>
      <left style="thin">
        <color rgb="FFFF0000"/>
      </left>
      <right/>
      <top style="thin">
        <color theme="1"/>
      </top>
      <bottom style="thin">
        <color indexed="64"/>
      </bottom>
      <diagonal/>
    </border>
    <border>
      <left/>
      <right style="thin">
        <color theme="1"/>
      </right>
      <top style="thin">
        <color theme="1"/>
      </top>
      <bottom style="thin">
        <color indexed="64"/>
      </bottom>
      <diagonal/>
    </border>
    <border>
      <left/>
      <right style="thin">
        <color theme="1"/>
      </right>
      <top style="thin">
        <color indexed="64"/>
      </top>
      <bottom style="thin">
        <color indexed="64"/>
      </bottom>
      <diagonal/>
    </border>
    <border>
      <left style="thin">
        <color indexed="64"/>
      </left>
      <right style="thin">
        <color rgb="FFFF0000"/>
      </right>
      <top style="thin">
        <color indexed="64"/>
      </top>
      <bottom style="thin">
        <color theme="1"/>
      </bottom>
      <diagonal/>
    </border>
    <border>
      <left style="thin">
        <color rgb="FFFF0000"/>
      </left>
      <right style="thin">
        <color rgb="FFFF0000"/>
      </right>
      <top style="thin">
        <color indexed="64"/>
      </top>
      <bottom style="thin">
        <color theme="1"/>
      </bottom>
      <diagonal/>
    </border>
    <border>
      <left style="thin">
        <color rgb="FFFF0000"/>
      </left>
      <right style="thin">
        <color indexed="64"/>
      </right>
      <top style="thin">
        <color indexed="64"/>
      </top>
      <bottom style="thin">
        <color theme="1"/>
      </bottom>
      <diagonal/>
    </border>
    <border>
      <left/>
      <right/>
      <top style="thin">
        <color indexed="64"/>
      </top>
      <bottom style="thin">
        <color theme="1"/>
      </bottom>
      <diagonal/>
    </border>
    <border>
      <left/>
      <right style="thin">
        <color rgb="FFFF0000"/>
      </right>
      <top style="thin">
        <color indexed="64"/>
      </top>
      <bottom style="thin">
        <color theme="1"/>
      </bottom>
      <diagonal/>
    </border>
    <border>
      <left style="thin">
        <color rgb="FFFF0000"/>
      </left>
      <right/>
      <top style="thin">
        <color indexed="64"/>
      </top>
      <bottom style="thin">
        <color theme="1"/>
      </bottom>
      <diagonal/>
    </border>
    <border>
      <left/>
      <right style="thin">
        <color theme="1"/>
      </right>
      <top style="thin">
        <color indexed="64"/>
      </top>
      <bottom style="thin">
        <color theme="1"/>
      </bottom>
      <diagonal/>
    </border>
    <border>
      <left style="medium">
        <color theme="1"/>
      </left>
      <right style="medium">
        <color theme="1"/>
      </right>
      <top style="medium">
        <color theme="1"/>
      </top>
      <bottom style="medium">
        <color theme="1"/>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right/>
      <top/>
      <bottom style="medium">
        <color theme="1"/>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ck">
        <color indexed="64"/>
      </left>
      <right style="thick">
        <color indexed="64"/>
      </right>
      <top style="thick">
        <color indexed="64"/>
      </top>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style="medium">
        <color indexed="64"/>
      </left>
      <right style="thick">
        <color indexed="64"/>
      </right>
      <top style="thick">
        <color indexed="64"/>
      </top>
      <bottom/>
      <diagonal/>
    </border>
    <border>
      <left style="thick">
        <color indexed="64"/>
      </left>
      <right style="thick">
        <color indexed="64"/>
      </right>
      <top/>
      <bottom/>
      <diagonal/>
    </border>
    <border>
      <left style="thick">
        <color indexed="64"/>
      </left>
      <right/>
      <top style="thick">
        <color indexed="64"/>
      </top>
      <bottom/>
      <diagonal/>
    </border>
    <border>
      <left/>
      <right/>
      <top style="thick">
        <color indexed="64"/>
      </top>
      <bottom/>
      <diagonal/>
    </border>
    <border>
      <left style="medium">
        <color indexed="64"/>
      </left>
      <right style="thick">
        <color indexed="64"/>
      </right>
      <top/>
      <bottom/>
      <diagonal/>
    </border>
    <border>
      <left style="thick">
        <color indexed="64"/>
      </left>
      <right/>
      <top/>
      <bottom style="thin">
        <color indexed="64"/>
      </bottom>
      <diagonal/>
    </border>
    <border>
      <left style="thick">
        <color indexed="64"/>
      </left>
      <right style="thin">
        <color indexed="64"/>
      </right>
      <top style="thin">
        <color indexed="64"/>
      </top>
      <bottom/>
      <diagonal/>
    </border>
    <border>
      <left/>
      <right style="thick">
        <color indexed="64"/>
      </right>
      <top/>
      <bottom/>
      <diagonal/>
    </border>
    <border>
      <left style="thick">
        <color indexed="64"/>
      </left>
      <right style="thick">
        <color indexed="64"/>
      </right>
      <top/>
      <bottom style="thick">
        <color indexed="64"/>
      </bottom>
      <diagonal/>
    </border>
    <border>
      <left style="thick">
        <color indexed="64"/>
      </left>
      <right style="thin">
        <color indexed="64"/>
      </right>
      <top/>
      <bottom style="thick">
        <color indexed="64"/>
      </bottom>
      <diagonal/>
    </border>
    <border>
      <left style="thin">
        <color indexed="64"/>
      </left>
      <right/>
      <top/>
      <bottom style="thick">
        <color indexed="64"/>
      </bottom>
      <diagonal/>
    </border>
    <border>
      <left/>
      <right style="thick">
        <color indexed="64"/>
      </right>
      <top/>
      <bottom style="thick">
        <color indexed="64"/>
      </bottom>
      <diagonal/>
    </border>
    <border>
      <left style="thick">
        <color indexed="64"/>
      </left>
      <right/>
      <top/>
      <bottom style="thick">
        <color indexed="64"/>
      </bottom>
      <diagonal/>
    </border>
    <border>
      <left/>
      <right style="medium">
        <color indexed="64"/>
      </right>
      <top style="thick">
        <color indexed="64"/>
      </top>
      <bottom style="thick">
        <color indexed="64"/>
      </bottom>
      <diagonal/>
    </border>
    <border>
      <left/>
      <right/>
      <top style="hair">
        <color indexed="64"/>
      </top>
      <bottom style="thin">
        <color indexed="64"/>
      </bottom>
      <diagonal/>
    </border>
    <border>
      <left style="medium">
        <color rgb="FFFF0000"/>
      </left>
      <right style="medium">
        <color rgb="FFFF0000"/>
      </right>
      <top style="medium">
        <color rgb="FFFF0000"/>
      </top>
      <bottom style="medium">
        <color rgb="FFFF0000"/>
      </bottom>
      <diagonal/>
    </border>
    <border>
      <left style="medium">
        <color indexed="64"/>
      </left>
      <right/>
      <top style="medium">
        <color indexed="64"/>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bottom style="medium">
        <color indexed="64"/>
      </bottom>
      <diagonal/>
    </border>
    <border>
      <left style="thin">
        <color indexed="64"/>
      </left>
      <right/>
      <top style="hair">
        <color indexed="64"/>
      </top>
      <bottom/>
      <diagonal/>
    </border>
    <border>
      <left style="hair">
        <color indexed="64"/>
      </left>
      <right/>
      <top/>
      <bottom style="thin">
        <color indexed="64"/>
      </bottom>
      <diagonal/>
    </border>
    <border>
      <left style="hair">
        <color indexed="64"/>
      </left>
      <right/>
      <top/>
      <bottom/>
      <diagonal/>
    </border>
    <border>
      <left style="hair">
        <color indexed="64"/>
      </left>
      <right/>
      <top style="thin">
        <color indexed="64"/>
      </top>
      <bottom/>
      <diagonal/>
    </border>
    <border>
      <left style="thin">
        <color rgb="FFFF0000"/>
      </left>
      <right/>
      <top/>
      <bottom/>
      <diagonal/>
    </border>
    <border>
      <left/>
      <right style="thin">
        <color rgb="FFFF0000"/>
      </right>
      <top style="thin">
        <color rgb="FFFF0000"/>
      </top>
      <bottom style="thin">
        <color rgb="FFFF0000"/>
      </bottom>
      <diagonal/>
    </border>
    <border>
      <left style="thin">
        <color rgb="FFFF0000"/>
      </left>
      <right/>
      <top style="thin">
        <color rgb="FFFF0000"/>
      </top>
      <bottom style="thin">
        <color rgb="FFFF0000"/>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diagonalDown="1">
      <left style="thin">
        <color indexed="64"/>
      </left>
      <right style="thin">
        <color indexed="64"/>
      </right>
      <top/>
      <bottom/>
      <diagonal style="thin">
        <color indexed="64"/>
      </diagonal>
    </border>
    <border diagonalDown="1">
      <left style="thin">
        <color indexed="64"/>
      </left>
      <right style="thin">
        <color indexed="64"/>
      </right>
      <top/>
      <bottom style="thin">
        <color indexed="64"/>
      </bottom>
      <diagonal style="thin">
        <color indexed="64"/>
      </diagonal>
    </border>
    <border>
      <left style="medium">
        <color indexed="64"/>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diagonalUp="1">
      <left style="thin">
        <color indexed="64"/>
      </left>
      <right style="thin">
        <color indexed="64"/>
      </right>
      <top style="thin">
        <color indexed="64"/>
      </top>
      <bottom/>
      <diagonal style="thin">
        <color indexed="64"/>
      </diagonal>
    </border>
    <border>
      <left/>
      <right style="thin">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style="thin">
        <color indexed="64"/>
      </left>
      <right style="medium">
        <color indexed="64"/>
      </right>
      <top/>
      <bottom style="thin">
        <color indexed="64"/>
      </bottom>
      <diagonal/>
    </border>
    <border>
      <left/>
      <right style="medium">
        <color indexed="64"/>
      </right>
      <top style="thin">
        <color indexed="64"/>
      </top>
      <bottom/>
      <diagonal/>
    </border>
    <border>
      <left/>
      <right style="thin">
        <color indexed="64"/>
      </right>
      <top/>
      <bottom style="medium">
        <color indexed="64"/>
      </bottom>
      <diagonal/>
    </border>
    <border>
      <left/>
      <right/>
      <top/>
      <bottom style="medium">
        <color indexed="64"/>
      </bottom>
      <diagonal/>
    </border>
    <border diagonalDown="1">
      <left style="thin">
        <color indexed="64"/>
      </left>
      <right style="thin">
        <color indexed="64"/>
      </right>
      <top style="thin">
        <color indexed="64"/>
      </top>
      <bottom style="thin">
        <color indexed="64"/>
      </bottom>
      <diagonal style="thin">
        <color indexed="64"/>
      </diagonal>
    </border>
  </borders>
  <cellStyleXfs count="12">
    <xf numFmtId="0" fontId="0" fillId="0" borderId="0"/>
    <xf numFmtId="38" fontId="2" fillId="0" borderId="0" applyFont="0" applyFill="0" applyBorder="0" applyAlignment="0" applyProtection="0"/>
    <xf numFmtId="38" fontId="2" fillId="0" borderId="0" applyFont="0" applyFill="0" applyBorder="0" applyAlignment="0" applyProtection="0"/>
    <xf numFmtId="0" fontId="2" fillId="0" borderId="0"/>
    <xf numFmtId="0" fontId="15" fillId="0" borderId="0"/>
    <xf numFmtId="1" fontId="3" fillId="0" borderId="0"/>
    <xf numFmtId="38" fontId="2" fillId="0" borderId="0" applyFont="0" applyFill="0" applyBorder="0" applyAlignment="0" applyProtection="0">
      <alignment vertical="center"/>
    </xf>
    <xf numFmtId="38" fontId="21" fillId="0" borderId="0" applyFont="0" applyFill="0" applyBorder="0" applyAlignment="0" applyProtection="0">
      <alignment vertical="center"/>
    </xf>
    <xf numFmtId="0" fontId="25" fillId="0" borderId="0"/>
    <xf numFmtId="0" fontId="2" fillId="0" borderId="0"/>
    <xf numFmtId="0" fontId="25" fillId="0" borderId="0"/>
    <xf numFmtId="6" fontId="2" fillId="0" borderId="0" applyFont="0" applyFill="0" applyBorder="0" applyAlignment="0" applyProtection="0">
      <alignment vertical="center"/>
    </xf>
  </cellStyleXfs>
  <cellXfs count="1421">
    <xf numFmtId="0" fontId="0" fillId="0" borderId="0" xfId="0"/>
    <xf numFmtId="0" fontId="6" fillId="0" borderId="0" xfId="0" applyFont="1"/>
    <xf numFmtId="0" fontId="6" fillId="0" borderId="8" xfId="0" applyFont="1" applyBorder="1"/>
    <xf numFmtId="0" fontId="8" fillId="0" borderId="13" xfId="0" applyFont="1" applyBorder="1" applyAlignment="1">
      <alignment horizontal="center"/>
    </xf>
    <xf numFmtId="0" fontId="8" fillId="0" borderId="13" xfId="0" applyFont="1" applyBorder="1" applyAlignment="1">
      <alignment horizontal="distributed"/>
    </xf>
    <xf numFmtId="0" fontId="8" fillId="0" borderId="13" xfId="0" applyFont="1" applyBorder="1"/>
    <xf numFmtId="38" fontId="8" fillId="0" borderId="13" xfId="1" applyFont="1" applyBorder="1" applyAlignment="1">
      <alignment horizontal="center"/>
    </xf>
    <xf numFmtId="38" fontId="6" fillId="0" borderId="13" xfId="1" applyFont="1" applyBorder="1" applyAlignment="1">
      <alignment horizontal="center"/>
    </xf>
    <xf numFmtId="0" fontId="6" fillId="0" borderId="8" xfId="0" applyFont="1" applyBorder="1" applyAlignment="1">
      <alignment horizontal="right"/>
    </xf>
    <xf numFmtId="0" fontId="6" fillId="0" borderId="9" xfId="0" applyFont="1" applyBorder="1"/>
    <xf numFmtId="0" fontId="6" fillId="0" borderId="0" xfId="0" applyFont="1" applyAlignment="1">
      <alignment vertical="center"/>
    </xf>
    <xf numFmtId="0" fontId="6" fillId="0" borderId="4" xfId="0" applyFont="1" applyBorder="1"/>
    <xf numFmtId="0" fontId="7" fillId="0" borderId="0" xfId="0" applyFont="1"/>
    <xf numFmtId="0" fontId="7" fillId="0" borderId="0" xfId="0" applyFont="1" applyAlignment="1">
      <alignment horizontal="center"/>
    </xf>
    <xf numFmtId="0" fontId="6" fillId="0" borderId="10" xfId="0" applyFont="1" applyBorder="1" applyAlignment="1">
      <alignment vertical="center"/>
    </xf>
    <xf numFmtId="0" fontId="6" fillId="0" borderId="0" xfId="0" applyFont="1" applyAlignment="1">
      <alignment shrinkToFit="1"/>
    </xf>
    <xf numFmtId="0" fontId="13" fillId="0" borderId="0" xfId="0" applyFont="1" applyAlignment="1">
      <alignment horizontal="center" vertical="center" wrapText="1"/>
    </xf>
    <xf numFmtId="0" fontId="6" fillId="0" borderId="0" xfId="0" applyFont="1" applyAlignment="1">
      <alignment wrapText="1"/>
    </xf>
    <xf numFmtId="0" fontId="6" fillId="0" borderId="0" xfId="0" applyFont="1" applyAlignment="1">
      <alignment horizontal="right"/>
    </xf>
    <xf numFmtId="0" fontId="6" fillId="0" borderId="0" xfId="0" applyFont="1" applyAlignment="1">
      <alignment horizontal="center"/>
    </xf>
    <xf numFmtId="0" fontId="6" fillId="0" borderId="0" xfId="0" applyFont="1" applyAlignment="1">
      <alignment horizontal="distributed"/>
    </xf>
    <xf numFmtId="0" fontId="16" fillId="0" borderId="0" xfId="0" applyFont="1"/>
    <xf numFmtId="38" fontId="6" fillId="0" borderId="0" xfId="2" applyFont="1" applyFill="1" applyBorder="1" applyAlignment="1">
      <alignment horizontal="center"/>
    </xf>
    <xf numFmtId="0" fontId="6" fillId="0" borderId="10" xfId="0" applyFont="1" applyBorder="1" applyAlignment="1">
      <alignment horizontal="right"/>
    </xf>
    <xf numFmtId="0" fontId="6" fillId="0" borderId="8" xfId="0" applyFont="1" applyBorder="1" applyAlignment="1">
      <alignment shrinkToFit="1"/>
    </xf>
    <xf numFmtId="0" fontId="6" fillId="0" borderId="8" xfId="0" applyFont="1" applyBorder="1" applyAlignment="1">
      <alignment horizontal="center" shrinkToFit="1"/>
    </xf>
    <xf numFmtId="0" fontId="6" fillId="0" borderId="0" xfId="0" applyFont="1" applyAlignment="1">
      <alignment horizontal="center" shrinkToFit="1"/>
    </xf>
    <xf numFmtId="0" fontId="6" fillId="0" borderId="0" xfId="0" applyFont="1" applyAlignment="1">
      <alignment horizontal="right" vertical="center"/>
    </xf>
    <xf numFmtId="0" fontId="6" fillId="0" borderId="0" xfId="0" applyFont="1" applyAlignment="1">
      <alignment horizontal="center" vertical="center"/>
    </xf>
    <xf numFmtId="38" fontId="6" fillId="0" borderId="0" xfId="1" applyFont="1" applyBorder="1" applyAlignment="1" applyProtection="1">
      <alignment horizontal="center"/>
    </xf>
    <xf numFmtId="0" fontId="6" fillId="0" borderId="8" xfId="0" applyFont="1" applyBorder="1" applyAlignment="1">
      <alignment vertical="center"/>
    </xf>
    <xf numFmtId="0" fontId="9" fillId="0" borderId="77" xfId="0" applyFont="1" applyBorder="1" applyAlignment="1" applyProtection="1">
      <alignment horizontal="center"/>
      <protection locked="0"/>
    </xf>
    <xf numFmtId="0" fontId="6" fillId="0" borderId="49" xfId="0" applyFont="1" applyBorder="1"/>
    <xf numFmtId="0" fontId="10" fillId="0" borderId="8" xfId="0" applyFont="1" applyBorder="1" applyAlignment="1">
      <alignment vertical="center"/>
    </xf>
    <xf numFmtId="0" fontId="18" fillId="0" borderId="0" xfId="0" applyFont="1" applyAlignment="1">
      <alignment vertical="center"/>
    </xf>
    <xf numFmtId="0" fontId="6" fillId="0" borderId="13" xfId="0" applyFont="1" applyBorder="1"/>
    <xf numFmtId="0" fontId="16" fillId="0" borderId="0" xfId="0" applyFont="1" applyAlignment="1">
      <alignment vertical="center" wrapText="1"/>
    </xf>
    <xf numFmtId="177" fontId="16" fillId="0" borderId="0" xfId="0" applyNumberFormat="1" applyFont="1"/>
    <xf numFmtId="0" fontId="16" fillId="0" borderId="9" xfId="0" applyFont="1" applyBorder="1"/>
    <xf numFmtId="38" fontId="6" fillId="0" borderId="0" xfId="1" applyFont="1" applyFill="1" applyBorder="1" applyAlignment="1" applyProtection="1">
      <alignment horizontal="right"/>
    </xf>
    <xf numFmtId="0" fontId="16" fillId="0" borderId="4" xfId="0" applyFont="1" applyBorder="1"/>
    <xf numFmtId="0" fontId="16" fillId="0" borderId="13" xfId="0" applyFont="1" applyBorder="1"/>
    <xf numFmtId="0" fontId="16" fillId="0" borderId="12" xfId="0" applyFont="1" applyBorder="1"/>
    <xf numFmtId="0" fontId="6" fillId="0" borderId="12" xfId="0" applyFont="1" applyBorder="1"/>
    <xf numFmtId="0" fontId="7" fillId="0" borderId="0" xfId="0" applyFont="1" applyAlignment="1">
      <alignment horizontal="center" vertical="center"/>
    </xf>
    <xf numFmtId="0" fontId="7" fillId="0" borderId="0" xfId="0" applyFont="1" applyAlignment="1">
      <alignment horizontal="left" vertical="top"/>
    </xf>
    <xf numFmtId="0" fontId="6" fillId="0" borderId="4" xfId="0" applyFont="1" applyBorder="1" applyAlignment="1">
      <alignment horizontal="right"/>
    </xf>
    <xf numFmtId="38" fontId="6" fillId="0" borderId="0" xfId="1" applyFont="1" applyFill="1" applyBorder="1" applyAlignment="1"/>
    <xf numFmtId="38" fontId="6" fillId="0" borderId="0" xfId="2" applyFont="1" applyBorder="1" applyAlignment="1"/>
    <xf numFmtId="38" fontId="6" fillId="0" borderId="10" xfId="1" applyFont="1" applyFill="1" applyBorder="1" applyAlignment="1">
      <alignment horizontal="right"/>
    </xf>
    <xf numFmtId="0" fontId="6" fillId="0" borderId="14" xfId="0" applyFont="1" applyBorder="1" applyAlignment="1">
      <alignment horizontal="left"/>
    </xf>
    <xf numFmtId="0" fontId="6" fillId="0" borderId="15" xfId="0" applyFont="1" applyBorder="1" applyAlignment="1">
      <alignment horizontal="left"/>
    </xf>
    <xf numFmtId="0" fontId="6" fillId="0" borderId="10" xfId="0" applyFont="1" applyBorder="1" applyAlignment="1">
      <alignment horizontal="left"/>
    </xf>
    <xf numFmtId="0" fontId="6" fillId="0" borderId="15" xfId="0" applyFont="1" applyBorder="1"/>
    <xf numFmtId="38" fontId="6" fillId="0" borderId="0" xfId="1" applyFont="1" applyFill="1" applyBorder="1" applyAlignment="1">
      <alignment horizontal="left"/>
    </xf>
    <xf numFmtId="0" fontId="10" fillId="0" borderId="0" xfId="0" applyFont="1" applyAlignment="1">
      <alignment horizontal="left"/>
    </xf>
    <xf numFmtId="0" fontId="6" fillId="0" borderId="14" xfId="0" applyFont="1" applyBorder="1" applyAlignment="1">
      <alignment horizontal="center" vertical="center"/>
    </xf>
    <xf numFmtId="0" fontId="6" fillId="0" borderId="10" xfId="0" applyFont="1" applyBorder="1"/>
    <xf numFmtId="0" fontId="6" fillId="0" borderId="14" xfId="0" applyFont="1" applyBorder="1" applyAlignment="1">
      <alignment vertical="center"/>
    </xf>
    <xf numFmtId="0" fontId="6" fillId="0" borderId="15" xfId="0" applyFont="1" applyBorder="1" applyAlignment="1">
      <alignment vertical="center"/>
    </xf>
    <xf numFmtId="0" fontId="6" fillId="0" borderId="0" xfId="0" applyFont="1" applyAlignment="1">
      <alignment horizontal="left" vertical="top" wrapText="1"/>
    </xf>
    <xf numFmtId="0" fontId="6" fillId="0" borderId="1" xfId="0" applyFont="1" applyBorder="1"/>
    <xf numFmtId="0" fontId="6" fillId="0" borderId="2" xfId="0" applyFont="1" applyBorder="1"/>
    <xf numFmtId="0" fontId="6" fillId="0" borderId="3" xfId="0" applyFont="1" applyBorder="1"/>
    <xf numFmtId="0" fontId="6" fillId="2" borderId="0" xfId="0" applyFont="1" applyFill="1"/>
    <xf numFmtId="38" fontId="6" fillId="0" borderId="0" xfId="1" applyFont="1" applyFill="1" applyBorder="1" applyAlignment="1">
      <alignment horizontal="right"/>
    </xf>
    <xf numFmtId="38" fontId="6" fillId="0" borderId="0" xfId="1" applyFont="1" applyBorder="1" applyAlignment="1">
      <alignment horizontal="right"/>
    </xf>
    <xf numFmtId="38" fontId="6" fillId="0" borderId="13" xfId="1" applyFont="1" applyBorder="1" applyAlignment="1"/>
    <xf numFmtId="49" fontId="9" fillId="0" borderId="2" xfId="0" applyNumberFormat="1" applyFont="1" applyBorder="1" applyAlignment="1">
      <alignment wrapText="1"/>
    </xf>
    <xf numFmtId="49" fontId="9" fillId="0" borderId="0" xfId="0" applyNumberFormat="1" applyFont="1" applyAlignment="1">
      <alignment vertical="center" wrapText="1"/>
    </xf>
    <xf numFmtId="0" fontId="10" fillId="0" borderId="0" xfId="0" applyFont="1" applyAlignment="1">
      <alignment vertical="center" wrapText="1"/>
    </xf>
    <xf numFmtId="0" fontId="10" fillId="0" borderId="0" xfId="0" applyFont="1"/>
    <xf numFmtId="0" fontId="22" fillId="0" borderId="0" xfId="0" applyFont="1" applyAlignment="1">
      <alignment vertical="center"/>
    </xf>
    <xf numFmtId="0" fontId="9" fillId="0" borderId="0" xfId="0" applyFont="1"/>
    <xf numFmtId="0" fontId="6" fillId="0" borderId="14" xfId="0" applyFont="1" applyBorder="1"/>
    <xf numFmtId="0" fontId="13" fillId="0" borderId="15" xfId="0" applyFont="1" applyBorder="1"/>
    <xf numFmtId="0" fontId="13" fillId="0" borderId="10" xfId="0" applyFont="1" applyBorder="1"/>
    <xf numFmtId="0" fontId="13" fillId="0" borderId="14" xfId="0" applyFont="1" applyBorder="1"/>
    <xf numFmtId="176" fontId="6" fillId="0" borderId="14" xfId="1" applyNumberFormat="1" applyFont="1" applyFill="1" applyBorder="1" applyAlignment="1"/>
    <xf numFmtId="0" fontId="6" fillId="0" borderId="2" xfId="0" applyFont="1" applyBorder="1" applyAlignment="1">
      <alignment horizontal="center"/>
    </xf>
    <xf numFmtId="38" fontId="6" fillId="0" borderId="2" xfId="0" applyNumberFormat="1" applyFont="1" applyBorder="1"/>
    <xf numFmtId="176" fontId="6" fillId="0" borderId="10" xfId="0" applyNumberFormat="1" applyFont="1" applyBorder="1" applyAlignment="1">
      <alignment horizontal="center"/>
    </xf>
    <xf numFmtId="38" fontId="6" fillId="0" borderId="0" xfId="0" applyNumberFormat="1" applyFont="1"/>
    <xf numFmtId="0" fontId="7" fillId="0" borderId="14" xfId="0" applyFont="1" applyBorder="1"/>
    <xf numFmtId="178" fontId="6" fillId="0" borderId="0" xfId="1" applyNumberFormat="1" applyFont="1" applyFill="1" applyBorder="1" applyAlignment="1"/>
    <xf numFmtId="178" fontId="6" fillId="0" borderId="0" xfId="0" applyNumberFormat="1" applyFont="1"/>
    <xf numFmtId="38" fontId="6" fillId="0" borderId="2" xfId="1" applyFont="1" applyFill="1" applyBorder="1" applyAlignment="1">
      <alignment horizontal="right"/>
    </xf>
    <xf numFmtId="0" fontId="6" fillId="0" borderId="3" xfId="0" applyFont="1" applyBorder="1" applyAlignment="1">
      <alignment horizontal="right"/>
    </xf>
    <xf numFmtId="0" fontId="6" fillId="0" borderId="2" xfId="0" applyFont="1" applyBorder="1" applyAlignment="1">
      <alignment horizontal="left"/>
    </xf>
    <xf numFmtId="38" fontId="6" fillId="0" borderId="76" xfId="1" applyFont="1" applyFill="1" applyBorder="1" applyAlignment="1">
      <alignment horizontal="right"/>
    </xf>
    <xf numFmtId="0" fontId="6" fillId="0" borderId="53" xfId="0" applyFont="1" applyBorder="1" applyAlignment="1">
      <alignment horizontal="right"/>
    </xf>
    <xf numFmtId="0" fontId="6" fillId="0" borderId="76" xfId="0" applyFont="1" applyBorder="1" applyAlignment="1">
      <alignment horizontal="left"/>
    </xf>
    <xf numFmtId="0" fontId="9" fillId="0" borderId="2" xfId="0" applyFont="1" applyBorder="1"/>
    <xf numFmtId="0" fontId="6" fillId="0" borderId="9" xfId="0" applyFont="1" applyBorder="1" applyAlignment="1">
      <alignment horizontal="center"/>
    </xf>
    <xf numFmtId="0" fontId="6" fillId="0" borderId="14" xfId="0" applyFont="1" applyBorder="1" applyAlignment="1">
      <alignment horizontal="center"/>
    </xf>
    <xf numFmtId="38" fontId="6" fillId="0" borderId="0" xfId="1" applyFont="1" applyBorder="1" applyAlignment="1">
      <alignment horizontal="center" vertical="center"/>
    </xf>
    <xf numFmtId="0" fontId="13" fillId="0" borderId="0" xfId="0" applyFont="1" applyAlignment="1">
      <alignment vertical="center"/>
    </xf>
    <xf numFmtId="0" fontId="10" fillId="0" borderId="0" xfId="0" applyFont="1" applyAlignment="1">
      <alignment vertical="center"/>
    </xf>
    <xf numFmtId="0" fontId="7" fillId="0" borderId="6" xfId="0" applyFont="1" applyBorder="1" applyAlignment="1">
      <alignment horizontal="left" vertical="top"/>
    </xf>
    <xf numFmtId="0" fontId="6" fillId="0" borderId="6" xfId="0" applyFont="1" applyBorder="1" applyAlignment="1">
      <alignment horizontal="left" vertical="top"/>
    </xf>
    <xf numFmtId="0" fontId="6" fillId="0" borderId="7" xfId="0" applyFont="1" applyBorder="1" applyAlignment="1">
      <alignment horizontal="left" vertical="top"/>
    </xf>
    <xf numFmtId="0" fontId="6" fillId="0" borderId="0" xfId="0" applyFont="1" applyAlignment="1">
      <alignment horizontal="left" vertical="top"/>
    </xf>
    <xf numFmtId="0" fontId="6" fillId="0" borderId="9" xfId="0" applyFont="1" applyBorder="1" applyAlignment="1">
      <alignment horizontal="left" vertical="top"/>
    </xf>
    <xf numFmtId="0" fontId="16" fillId="0" borderId="0" xfId="4" applyFont="1"/>
    <xf numFmtId="0" fontId="16" fillId="0" borderId="0" xfId="8" applyFont="1" applyAlignment="1">
      <alignment horizontal="left" vertical="center"/>
    </xf>
    <xf numFmtId="0" fontId="7" fillId="0" borderId="1" xfId="0" applyFont="1" applyBorder="1" applyAlignment="1">
      <alignment horizontal="center" vertical="center"/>
    </xf>
    <xf numFmtId="0" fontId="7" fillId="0" borderId="8" xfId="0" applyFont="1" applyBorder="1" applyAlignment="1">
      <alignment horizontal="center" vertical="center"/>
    </xf>
    <xf numFmtId="0" fontId="12" fillId="0" borderId="0" xfId="0" applyFont="1" applyAlignment="1">
      <alignment vertical="center"/>
    </xf>
    <xf numFmtId="0" fontId="7" fillId="0" borderId="0" xfId="0" applyFont="1" applyAlignment="1">
      <alignment vertical="center"/>
    </xf>
    <xf numFmtId="0" fontId="7" fillId="0" borderId="11" xfId="0" applyFont="1" applyBorder="1" applyAlignment="1">
      <alignment horizontal="center" vertical="center"/>
    </xf>
    <xf numFmtId="0" fontId="7" fillId="0" borderId="11" xfId="0" applyFont="1" applyBorder="1" applyAlignment="1">
      <alignment horizontal="center" vertical="center" shrinkToFit="1"/>
    </xf>
    <xf numFmtId="0" fontId="7" fillId="0" borderId="6" xfId="0" applyFont="1" applyBorder="1" applyAlignment="1">
      <alignment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7" xfId="0" applyFont="1" applyBorder="1" applyAlignment="1">
      <alignment vertical="center"/>
    </xf>
    <xf numFmtId="57" fontId="7" fillId="0" borderId="8" xfId="0" applyNumberFormat="1" applyFont="1" applyBorder="1" applyAlignment="1">
      <alignment horizontal="center" vertical="center"/>
    </xf>
    <xf numFmtId="57" fontId="7" fillId="0" borderId="9" xfId="0" applyNumberFormat="1" applyFont="1" applyBorder="1" applyAlignment="1">
      <alignment horizontal="center" vertical="center"/>
    </xf>
    <xf numFmtId="0" fontId="7" fillId="0" borderId="9" xfId="0" applyFont="1" applyBorder="1" applyAlignment="1">
      <alignment horizontal="center" vertical="center"/>
    </xf>
    <xf numFmtId="0" fontId="26" fillId="0" borderId="0" xfId="0" applyFont="1" applyAlignment="1">
      <alignment vertical="center"/>
    </xf>
    <xf numFmtId="0" fontId="27" fillId="0" borderId="0" xfId="0" applyFont="1"/>
    <xf numFmtId="0" fontId="26" fillId="0" borderId="0" xfId="0" applyFont="1"/>
    <xf numFmtId="0" fontId="21" fillId="0" borderId="0" xfId="4" applyFont="1"/>
    <xf numFmtId="0" fontId="21" fillId="0" borderId="0" xfId="8" applyFont="1" applyAlignment="1">
      <alignment horizontal="left" vertical="center"/>
    </xf>
    <xf numFmtId="0" fontId="21" fillId="0" borderId="0" xfId="8" applyFont="1"/>
    <xf numFmtId="0" fontId="21" fillId="0" borderId="0" xfId="9" applyFont="1"/>
    <xf numFmtId="0" fontId="16" fillId="0" borderId="0" xfId="8" applyFont="1"/>
    <xf numFmtId="0" fontId="16" fillId="0" borderId="0" xfId="9" applyFont="1"/>
    <xf numFmtId="0" fontId="7" fillId="0" borderId="6" xfId="0" applyFont="1" applyBorder="1" applyAlignment="1">
      <alignment horizontal="center" vertical="center"/>
    </xf>
    <xf numFmtId="0" fontId="7" fillId="0" borderId="7" xfId="0" applyFont="1" applyBorder="1" applyAlignment="1">
      <alignment horizontal="center" vertical="center"/>
    </xf>
    <xf numFmtId="38" fontId="6" fillId="0" borderId="0" xfId="2" applyFont="1" applyBorder="1" applyAlignment="1">
      <alignment horizontal="center"/>
    </xf>
    <xf numFmtId="0" fontId="6" fillId="0" borderId="0" xfId="0" applyFont="1" applyAlignment="1">
      <alignment horizontal="left"/>
    </xf>
    <xf numFmtId="0" fontId="24" fillId="0" borderId="0" xfId="0" applyFont="1" applyAlignment="1">
      <alignment horizontal="left" wrapText="1"/>
    </xf>
    <xf numFmtId="0" fontId="6" fillId="0" borderId="15" xfId="0" applyFont="1" applyBorder="1" applyAlignment="1">
      <alignment horizontal="center"/>
    </xf>
    <xf numFmtId="0" fontId="6" fillId="0" borderId="10" xfId="0" applyFont="1" applyBorder="1" applyAlignment="1">
      <alignment horizontal="center"/>
    </xf>
    <xf numFmtId="38" fontId="6" fillId="0" borderId="0" xfId="1" applyFont="1" applyBorder="1" applyAlignment="1" applyProtection="1">
      <alignment horizontal="center" wrapText="1"/>
    </xf>
    <xf numFmtId="0" fontId="13" fillId="0" borderId="8" xfId="0" applyFont="1" applyBorder="1" applyAlignment="1">
      <alignment horizontal="center" wrapText="1"/>
    </xf>
    <xf numFmtId="0" fontId="13" fillId="0" borderId="0" xfId="0" applyFont="1" applyAlignment="1">
      <alignment horizontal="center" wrapText="1"/>
    </xf>
    <xf numFmtId="38" fontId="6" fillId="0" borderId="0" xfId="1" applyFont="1" applyBorder="1" applyAlignment="1" applyProtection="1">
      <alignment horizontal="center" vertical="center"/>
    </xf>
    <xf numFmtId="38" fontId="23" fillId="0" borderId="0" xfId="1" applyFont="1" applyBorder="1" applyAlignment="1" applyProtection="1">
      <alignment horizontal="center"/>
    </xf>
    <xf numFmtId="38" fontId="6" fillId="0" borderId="0" xfId="1" applyFont="1" applyBorder="1" applyAlignment="1"/>
    <xf numFmtId="38" fontId="6" fillId="0" borderId="0" xfId="1" applyFont="1" applyFill="1" applyBorder="1" applyAlignment="1">
      <alignment horizontal="center"/>
    </xf>
    <xf numFmtId="0" fontId="6" fillId="0" borderId="14" xfId="0" applyFont="1" applyBorder="1" applyAlignment="1">
      <alignment horizontal="left" vertical="center"/>
    </xf>
    <xf numFmtId="0" fontId="6" fillId="0" borderId="15" xfId="0" applyFont="1" applyBorder="1" applyAlignment="1">
      <alignment horizontal="left" vertical="center"/>
    </xf>
    <xf numFmtId="0" fontId="12" fillId="0" borderId="0" xfId="0" applyFont="1" applyAlignment="1">
      <alignment horizontal="center"/>
    </xf>
    <xf numFmtId="0" fontId="7" fillId="0" borderId="0" xfId="0" applyFont="1" applyAlignment="1">
      <alignment vertical="center" wrapText="1"/>
    </xf>
    <xf numFmtId="0" fontId="6" fillId="0" borderId="14" xfId="0" applyFont="1" applyBorder="1" applyAlignment="1">
      <alignment horizontal="right" vertical="center"/>
    </xf>
    <xf numFmtId="38" fontId="6" fillId="0" borderId="0" xfId="1" applyFont="1" applyBorder="1" applyAlignment="1">
      <alignment horizontal="center"/>
    </xf>
    <xf numFmtId="0" fontId="6" fillId="0" borderId="11" xfId="0" applyFont="1" applyBorder="1" applyAlignment="1" applyProtection="1">
      <alignment horizontal="center" vertical="center"/>
      <protection locked="0"/>
    </xf>
    <xf numFmtId="38" fontId="6" fillId="0" borderId="15" xfId="1" applyFont="1" applyFill="1" applyBorder="1" applyAlignment="1" applyProtection="1">
      <alignment horizontal="right"/>
    </xf>
    <xf numFmtId="0" fontId="6" fillId="0" borderId="15" xfId="0" applyFont="1" applyBorder="1" applyAlignment="1">
      <alignment horizontal="right"/>
    </xf>
    <xf numFmtId="38" fontId="6" fillId="0" borderId="10" xfId="1" applyFont="1" applyFill="1" applyBorder="1" applyAlignment="1" applyProtection="1">
      <alignment horizontal="right"/>
    </xf>
    <xf numFmtId="38" fontId="6" fillId="0" borderId="15" xfId="1" applyFont="1" applyFill="1" applyBorder="1" applyAlignment="1" applyProtection="1">
      <alignment horizontal="left"/>
    </xf>
    <xf numFmtId="0" fontId="23" fillId="0" borderId="14" xfId="0" applyFont="1" applyBorder="1" applyAlignment="1">
      <alignment horizontal="center"/>
    </xf>
    <xf numFmtId="0" fontId="17" fillId="0" borderId="0" xfId="0" applyFont="1"/>
    <xf numFmtId="0" fontId="6" fillId="0" borderId="0" xfId="0" applyFont="1" applyAlignment="1">
      <alignment horizontal="center" wrapText="1"/>
    </xf>
    <xf numFmtId="0" fontId="6" fillId="0" borderId="11" xfId="0" applyFont="1" applyBorder="1"/>
    <xf numFmtId="0" fontId="6" fillId="0" borderId="31" xfId="0" applyFont="1" applyBorder="1" applyAlignment="1">
      <alignment horizontal="right"/>
    </xf>
    <xf numFmtId="0" fontId="6" fillId="0" borderId="34" xfId="0" applyFont="1" applyBorder="1"/>
    <xf numFmtId="0" fontId="6" fillId="0" borderId="35" xfId="0" applyFont="1" applyBorder="1"/>
    <xf numFmtId="0" fontId="6" fillId="0" borderId="39" xfId="0" applyFont="1" applyBorder="1" applyAlignment="1">
      <alignment horizontal="right"/>
    </xf>
    <xf numFmtId="0" fontId="6" fillId="0" borderId="42" xfId="0" applyFont="1" applyBorder="1"/>
    <xf numFmtId="0" fontId="6" fillId="0" borderId="11" xfId="0" applyFont="1" applyBorder="1" applyProtection="1">
      <protection locked="0"/>
    </xf>
    <xf numFmtId="0" fontId="23" fillId="0" borderId="0" xfId="0" applyFont="1"/>
    <xf numFmtId="38" fontId="23" fillId="0" borderId="0" xfId="1" applyFont="1" applyBorder="1" applyAlignment="1" applyProtection="1"/>
    <xf numFmtId="176" fontId="23" fillId="0" borderId="0" xfId="0" applyNumberFormat="1" applyFont="1" applyAlignment="1">
      <alignment shrinkToFit="1"/>
    </xf>
    <xf numFmtId="176" fontId="6" fillId="0" borderId="0" xfId="0" applyNumberFormat="1" applyFont="1" applyAlignment="1">
      <alignment shrinkToFit="1"/>
    </xf>
    <xf numFmtId="38" fontId="23" fillId="0" borderId="0" xfId="1" applyFont="1" applyFill="1" applyBorder="1" applyAlignment="1" applyProtection="1"/>
    <xf numFmtId="0" fontId="6" fillId="0" borderId="8" xfId="0" applyFont="1" applyBorder="1" applyAlignment="1">
      <alignment horizontal="right" vertical="center"/>
    </xf>
    <xf numFmtId="0" fontId="6" fillId="0" borderId="9" xfId="0" applyFont="1" applyBorder="1" applyAlignment="1">
      <alignment vertical="center"/>
    </xf>
    <xf numFmtId="0" fontId="13" fillId="0" borderId="8" xfId="0" applyFont="1" applyBorder="1" applyAlignment="1">
      <alignment wrapText="1"/>
    </xf>
    <xf numFmtId="0" fontId="13" fillId="0" borderId="0" xfId="0" applyFont="1" applyAlignment="1">
      <alignment wrapText="1"/>
    </xf>
    <xf numFmtId="0" fontId="6" fillId="0" borderId="43" xfId="0" applyFont="1" applyBorder="1" applyAlignment="1" applyProtection="1">
      <alignment horizontal="center"/>
      <protection locked="0"/>
    </xf>
    <xf numFmtId="38" fontId="6" fillId="0" borderId="0" xfId="7" applyFont="1" applyFill="1" applyBorder="1" applyAlignment="1" applyProtection="1"/>
    <xf numFmtId="0" fontId="6" fillId="0" borderId="16" xfId="0" applyFont="1" applyBorder="1" applyAlignment="1" applyProtection="1">
      <alignment horizontal="center"/>
      <protection locked="0"/>
    </xf>
    <xf numFmtId="0" fontId="18" fillId="0" borderId="0" xfId="0" applyFont="1"/>
    <xf numFmtId="0" fontId="8" fillId="0" borderId="0" xfId="0" applyFont="1"/>
    <xf numFmtId="0" fontId="6" fillId="0" borderId="77" xfId="0" applyFont="1" applyBorder="1" applyAlignment="1" applyProtection="1">
      <alignment horizontal="center"/>
      <protection locked="0"/>
    </xf>
    <xf numFmtId="38" fontId="6" fillId="0" borderId="0" xfId="1" applyFont="1" applyBorder="1" applyAlignment="1" applyProtection="1"/>
    <xf numFmtId="0" fontId="9" fillId="0" borderId="0" xfId="0" applyFont="1" applyAlignment="1">
      <alignment horizontal="left" vertical="center"/>
    </xf>
    <xf numFmtId="38" fontId="6" fillId="0" borderId="0" xfId="1" applyFont="1" applyFill="1" applyBorder="1" applyAlignment="1" applyProtection="1"/>
    <xf numFmtId="0" fontId="9" fillId="0" borderId="0" xfId="0" applyFont="1" applyAlignment="1">
      <alignment horizontal="left" vertical="center" wrapText="1"/>
    </xf>
    <xf numFmtId="0" fontId="23" fillId="0" borderId="0" xfId="0" applyFont="1" applyAlignment="1">
      <alignment horizontal="center" vertical="center"/>
    </xf>
    <xf numFmtId="38" fontId="23" fillId="0" borderId="0" xfId="1" applyFont="1" applyFill="1" applyBorder="1" applyAlignment="1" applyProtection="1">
      <alignment vertical="center"/>
    </xf>
    <xf numFmtId="0" fontId="9" fillId="0" borderId="0" xfId="0" applyFont="1" applyAlignment="1">
      <alignment vertical="center" wrapText="1"/>
    </xf>
    <xf numFmtId="0" fontId="6" fillId="0" borderId="44" xfId="0" applyFont="1" applyBorder="1"/>
    <xf numFmtId="0" fontId="6" fillId="0" borderId="45" xfId="0" applyFont="1" applyBorder="1"/>
    <xf numFmtId="0" fontId="6" fillId="0" borderId="46" xfId="0" applyFont="1" applyBorder="1"/>
    <xf numFmtId="38" fontId="6" fillId="0" borderId="0" xfId="0" applyNumberFormat="1" applyFont="1" applyAlignment="1">
      <alignment shrinkToFit="1"/>
    </xf>
    <xf numFmtId="49" fontId="9" fillId="0" borderId="0" xfId="0" applyNumberFormat="1" applyFont="1"/>
    <xf numFmtId="49" fontId="29" fillId="0" borderId="0" xfId="0" applyNumberFormat="1" applyFont="1" applyAlignment="1">
      <alignment wrapText="1"/>
    </xf>
    <xf numFmtId="0" fontId="30" fillId="0" borderId="0" xfId="0" applyFont="1" applyAlignment="1">
      <alignment wrapText="1"/>
    </xf>
    <xf numFmtId="0" fontId="31" fillId="0" borderId="0" xfId="0" applyFont="1" applyAlignment="1">
      <alignment vertical="center"/>
    </xf>
    <xf numFmtId="0" fontId="33" fillId="0" borderId="59" xfId="0" applyFont="1" applyBorder="1" applyAlignment="1">
      <alignment vertical="center" wrapText="1"/>
    </xf>
    <xf numFmtId="0" fontId="33" fillId="0" borderId="70" xfId="0" applyFont="1" applyBorder="1" applyAlignment="1">
      <alignment horizontal="center" vertical="center" wrapText="1"/>
    </xf>
    <xf numFmtId="177" fontId="20" fillId="0" borderId="71" xfId="0" applyNumberFormat="1" applyFont="1" applyBorder="1" applyAlignment="1" applyProtection="1">
      <alignment horizontal="left" vertical="center" wrapText="1"/>
      <protection locked="0"/>
    </xf>
    <xf numFmtId="177" fontId="20" fillId="0" borderId="70" xfId="1" applyNumberFormat="1" applyFont="1" applyFill="1" applyBorder="1" applyAlignment="1" applyProtection="1">
      <alignment horizontal="right" vertical="center" wrapText="1"/>
      <protection locked="0"/>
    </xf>
    <xf numFmtId="177" fontId="20" fillId="0" borderId="74" xfId="1" applyNumberFormat="1" applyFont="1" applyFill="1" applyBorder="1" applyAlignment="1" applyProtection="1">
      <alignment horizontal="center" vertical="center" wrapText="1"/>
      <protection locked="0"/>
    </xf>
    <xf numFmtId="177" fontId="31" fillId="0" borderId="71" xfId="1" applyNumberFormat="1" applyFont="1" applyFill="1" applyBorder="1" applyAlignment="1" applyProtection="1">
      <alignment horizontal="right" vertical="center"/>
      <protection locked="0"/>
    </xf>
    <xf numFmtId="177" fontId="31" fillId="0" borderId="72" xfId="0" applyNumberFormat="1" applyFont="1" applyBorder="1" applyAlignment="1" applyProtection="1">
      <alignment horizontal="right" vertical="center"/>
      <protection locked="0"/>
    </xf>
    <xf numFmtId="177" fontId="31" fillId="0" borderId="70" xfId="0" applyNumberFormat="1" applyFont="1" applyBorder="1" applyAlignment="1">
      <alignment horizontal="right" vertical="center"/>
    </xf>
    <xf numFmtId="177" fontId="20" fillId="0" borderId="0" xfId="0" applyNumberFormat="1" applyFont="1" applyAlignment="1">
      <alignment horizontal="left" vertical="center" wrapText="1"/>
    </xf>
    <xf numFmtId="177" fontId="20" fillId="0" borderId="0" xfId="1" applyNumberFormat="1" applyFont="1" applyFill="1" applyBorder="1" applyAlignment="1">
      <alignment horizontal="left" vertical="center" wrapText="1"/>
    </xf>
    <xf numFmtId="177" fontId="31" fillId="0" borderId="0" xfId="1" applyNumberFormat="1" applyFont="1" applyFill="1" applyBorder="1" applyAlignment="1">
      <alignment horizontal="right" vertical="center"/>
    </xf>
    <xf numFmtId="177" fontId="31" fillId="0" borderId="0" xfId="0" applyNumberFormat="1" applyFont="1" applyAlignment="1">
      <alignment horizontal="left" vertical="center"/>
    </xf>
    <xf numFmtId="177" fontId="31" fillId="0" borderId="0" xfId="0" applyNumberFormat="1" applyFont="1" applyAlignment="1">
      <alignment horizontal="right" vertical="center"/>
    </xf>
    <xf numFmtId="177" fontId="20" fillId="0" borderId="0" xfId="0" applyNumberFormat="1" applyFont="1" applyAlignment="1">
      <alignment horizontal="left" vertical="center"/>
    </xf>
    <xf numFmtId="177" fontId="31" fillId="0" borderId="0" xfId="0" applyNumberFormat="1" applyFont="1" applyAlignment="1">
      <alignment horizontal="left" vertical="center" wrapText="1"/>
    </xf>
    <xf numFmtId="38" fontId="20" fillId="0" borderId="0" xfId="1" applyFont="1" applyFill="1" applyBorder="1" applyAlignment="1">
      <alignment horizontal="left" vertical="center" wrapText="1"/>
    </xf>
    <xf numFmtId="38" fontId="31" fillId="0" borderId="0" xfId="1" applyFont="1" applyFill="1" applyBorder="1" applyAlignment="1">
      <alignment horizontal="right" vertical="center"/>
    </xf>
    <xf numFmtId="0" fontId="31" fillId="0" borderId="0" xfId="0" applyFont="1" applyAlignment="1">
      <alignment horizontal="left" vertical="center"/>
    </xf>
    <xf numFmtId="0" fontId="6" fillId="0" borderId="0" xfId="3" applyFont="1"/>
    <xf numFmtId="0" fontId="35" fillId="0" borderId="0" xfId="0" applyFont="1" applyAlignment="1">
      <alignment horizontal="centerContinuous" vertical="center"/>
    </xf>
    <xf numFmtId="0" fontId="6" fillId="0" borderId="0" xfId="0" applyFont="1" applyAlignment="1">
      <alignment horizontal="centerContinuous"/>
    </xf>
    <xf numFmtId="0" fontId="6" fillId="0" borderId="0" xfId="3" applyFont="1" applyAlignment="1">
      <alignment horizontal="centerContinuous"/>
    </xf>
    <xf numFmtId="0" fontId="26" fillId="0" borderId="0" xfId="0" applyFont="1" applyAlignment="1">
      <alignment horizontal="left"/>
    </xf>
    <xf numFmtId="0" fontId="35" fillId="0" borderId="0" xfId="0" applyFont="1" applyAlignment="1">
      <alignment horizontal="left" vertical="center"/>
    </xf>
    <xf numFmtId="0" fontId="36" fillId="0" borderId="0" xfId="3" applyFont="1" applyAlignment="1">
      <alignment wrapText="1"/>
    </xf>
    <xf numFmtId="0" fontId="36" fillId="0" borderId="0" xfId="3" applyFont="1"/>
    <xf numFmtId="49" fontId="13" fillId="0" borderId="1" xfId="3" applyNumberFormat="1" applyFont="1" applyBorder="1" applyAlignment="1">
      <alignment horizontal="center" vertical="center" wrapText="1"/>
    </xf>
    <xf numFmtId="49" fontId="13" fillId="0" borderId="6" xfId="3" applyNumberFormat="1" applyFont="1" applyBorder="1" applyAlignment="1">
      <alignment horizontal="center" vertical="center" wrapText="1"/>
    </xf>
    <xf numFmtId="49" fontId="13" fillId="0" borderId="6" xfId="0" applyNumberFormat="1" applyFont="1" applyBorder="1" applyAlignment="1">
      <alignment horizontal="center" vertical="center" wrapText="1"/>
    </xf>
    <xf numFmtId="0" fontId="9" fillId="0" borderId="11" xfId="0" applyFont="1" applyBorder="1" applyAlignment="1">
      <alignment horizontal="center" vertical="center" wrapText="1"/>
    </xf>
    <xf numFmtId="0" fontId="34" fillId="0" borderId="0" xfId="3" applyFont="1" applyAlignment="1">
      <alignment horizontal="center"/>
    </xf>
    <xf numFmtId="0" fontId="7" fillId="0" borderId="0" xfId="3" applyFont="1"/>
    <xf numFmtId="0" fontId="7" fillId="0" borderId="0" xfId="3" applyFont="1" applyAlignment="1">
      <alignment vertical="center"/>
    </xf>
    <xf numFmtId="0" fontId="7" fillId="0" borderId="0" xfId="0" applyFont="1" applyAlignment="1">
      <alignment wrapText="1"/>
    </xf>
    <xf numFmtId="0" fontId="7" fillId="0" borderId="14" xfId="0" applyFont="1" applyBorder="1" applyAlignment="1">
      <alignment horizontal="left" vertical="top" wrapText="1"/>
    </xf>
    <xf numFmtId="0" fontId="7" fillId="0" borderId="10" xfId="0" applyFont="1" applyBorder="1" applyAlignment="1">
      <alignment horizontal="left" vertical="center"/>
    </xf>
    <xf numFmtId="0" fontId="7" fillId="0" borderId="14" xfId="0" applyFont="1" applyBorder="1" applyAlignment="1">
      <alignment horizontal="left" vertical="top"/>
    </xf>
    <xf numFmtId="49" fontId="13" fillId="0" borderId="0" xfId="0" applyNumberFormat="1" applyFont="1" applyAlignment="1">
      <alignment horizontal="center" vertical="center" wrapText="1"/>
    </xf>
    <xf numFmtId="49" fontId="7" fillId="0" borderId="0" xfId="0" applyNumberFormat="1" applyFont="1" applyAlignment="1">
      <alignment horizontal="center" vertical="center"/>
    </xf>
    <xf numFmtId="49" fontId="13" fillId="0" borderId="0" xfId="3" applyNumberFormat="1" applyFont="1" applyAlignment="1">
      <alignment horizontal="center" vertical="center" wrapText="1"/>
    </xf>
    <xf numFmtId="0" fontId="7" fillId="0" borderId="12" xfId="0" applyFont="1" applyBorder="1" applyAlignment="1">
      <alignment vertical="center"/>
    </xf>
    <xf numFmtId="0" fontId="34" fillId="0" borderId="0" xfId="0" applyFont="1" applyAlignment="1">
      <alignment horizontal="center" vertical="center"/>
    </xf>
    <xf numFmtId="0" fontId="34" fillId="0" borderId="0" xfId="3" applyFont="1" applyAlignment="1">
      <alignment horizontal="center" vertical="center"/>
    </xf>
    <xf numFmtId="0" fontId="9" fillId="0" borderId="0" xfId="0" applyFont="1" applyAlignment="1">
      <alignment horizontal="center" vertical="center" wrapText="1"/>
    </xf>
    <xf numFmtId="0" fontId="9" fillId="0" borderId="14" xfId="0" applyFont="1" applyBorder="1" applyAlignment="1">
      <alignment horizontal="center" vertical="center" wrapText="1"/>
    </xf>
    <xf numFmtId="0" fontId="7" fillId="0" borderId="2" xfId="0" applyFont="1" applyBorder="1" applyAlignment="1">
      <alignment horizontal="left" vertical="top"/>
    </xf>
    <xf numFmtId="0" fontId="7" fillId="0" borderId="3" xfId="0" applyFont="1" applyBorder="1" applyAlignment="1">
      <alignment horizontal="left" vertical="top"/>
    </xf>
    <xf numFmtId="0" fontId="17" fillId="0" borderId="0" xfId="0" applyFont="1" applyAlignment="1">
      <alignment vertical="top" wrapText="1"/>
    </xf>
    <xf numFmtId="0" fontId="17" fillId="0" borderId="0" xfId="0" applyFont="1" applyAlignment="1">
      <alignment horizontal="center" vertical="center"/>
    </xf>
    <xf numFmtId="0" fontId="34" fillId="0" borderId="11" xfId="0" applyFont="1" applyBorder="1" applyAlignment="1">
      <alignment horizontal="center" vertical="center"/>
    </xf>
    <xf numFmtId="0" fontId="34" fillId="0" borderId="11" xfId="3" applyFont="1" applyBorder="1" applyAlignment="1">
      <alignment horizontal="center" vertical="center"/>
    </xf>
    <xf numFmtId="0" fontId="34" fillId="0" borderId="14" xfId="3" applyFont="1" applyBorder="1" applyAlignment="1">
      <alignment horizontal="center" vertical="center"/>
    </xf>
    <xf numFmtId="0" fontId="34" fillId="0" borderId="8" xfId="0" applyFont="1" applyBorder="1" applyAlignment="1">
      <alignment horizontal="center" vertical="center"/>
    </xf>
    <xf numFmtId="0" fontId="34" fillId="0" borderId="6" xfId="3" applyFont="1" applyBorder="1" applyAlignment="1">
      <alignment horizontal="center" vertical="center"/>
    </xf>
    <xf numFmtId="0" fontId="34" fillId="0" borderId="1" xfId="3" applyFont="1" applyBorder="1" applyAlignment="1">
      <alignment horizontal="center" vertical="center"/>
    </xf>
    <xf numFmtId="38" fontId="6" fillId="0" borderId="0" xfId="2" applyFont="1" applyFill="1" applyBorder="1" applyAlignment="1"/>
    <xf numFmtId="0" fontId="9" fillId="2" borderId="11" xfId="0" applyFont="1" applyFill="1" applyBorder="1" applyAlignment="1">
      <alignment horizontal="center" vertical="center"/>
    </xf>
    <xf numFmtId="0" fontId="13" fillId="0" borderId="0" xfId="0" applyFont="1" applyAlignment="1">
      <alignment shrinkToFit="1"/>
    </xf>
    <xf numFmtId="0" fontId="10" fillId="0" borderId="78" xfId="0" applyFont="1" applyBorder="1"/>
    <xf numFmtId="0" fontId="10" fillId="0" borderId="16" xfId="0" applyFont="1" applyBorder="1"/>
    <xf numFmtId="0" fontId="16" fillId="0" borderId="0" xfId="8" applyFont="1" applyAlignment="1">
      <alignment horizontal="right"/>
    </xf>
    <xf numFmtId="0" fontId="16" fillId="0" borderId="0" xfId="4" applyFont="1" applyAlignment="1">
      <alignment horizontal="right"/>
    </xf>
    <xf numFmtId="0" fontId="16" fillId="0" borderId="0" xfId="4" applyFont="1" applyAlignment="1">
      <alignment horizontal="left"/>
    </xf>
    <xf numFmtId="0" fontId="21" fillId="0" borderId="0" xfId="8" applyFont="1" applyAlignment="1">
      <alignment horizontal="right"/>
    </xf>
    <xf numFmtId="0" fontId="21" fillId="0" borderId="0" xfId="4" applyFont="1" applyAlignment="1">
      <alignment horizontal="right"/>
    </xf>
    <xf numFmtId="0" fontId="21" fillId="0" borderId="0" xfId="4" applyFont="1" applyAlignment="1">
      <alignment horizontal="left"/>
    </xf>
    <xf numFmtId="0" fontId="21" fillId="0" borderId="0" xfId="0" applyFont="1"/>
    <xf numFmtId="38" fontId="6" fillId="0" borderId="0" xfId="1" applyFont="1" applyBorder="1" applyAlignment="1">
      <alignment horizontal="left"/>
    </xf>
    <xf numFmtId="0" fontId="7" fillId="0" borderId="5" xfId="0" applyFont="1" applyBorder="1" applyAlignment="1">
      <alignment vertical="center"/>
    </xf>
    <xf numFmtId="0" fontId="23" fillId="0" borderId="0" xfId="0" applyFont="1" applyAlignment="1">
      <alignment shrinkToFit="1"/>
    </xf>
    <xf numFmtId="0" fontId="31" fillId="0" borderId="0" xfId="0" applyFont="1"/>
    <xf numFmtId="0" fontId="31" fillId="0" borderId="0" xfId="0" applyFont="1" applyAlignment="1">
      <alignment horizontal="right"/>
    </xf>
    <xf numFmtId="0" fontId="20" fillId="0" borderId="0" xfId="0" applyFont="1"/>
    <xf numFmtId="177" fontId="31" fillId="0" borderId="73" xfId="0" applyNumberFormat="1" applyFont="1" applyBorder="1" applyProtection="1">
      <protection locked="0"/>
    </xf>
    <xf numFmtId="177" fontId="31" fillId="0" borderId="0" xfId="0" applyNumberFormat="1" applyFont="1"/>
    <xf numFmtId="56" fontId="7" fillId="0" borderId="8" xfId="0" applyNumberFormat="1" applyFont="1" applyBorder="1" applyAlignment="1">
      <alignment horizontal="center" vertical="center"/>
    </xf>
    <xf numFmtId="56" fontId="7" fillId="0" borderId="9" xfId="0" applyNumberFormat="1" applyFont="1" applyBorder="1" applyAlignment="1">
      <alignment horizontal="center" vertical="center"/>
    </xf>
    <xf numFmtId="0" fontId="7" fillId="0" borderId="54" xfId="0" applyFont="1" applyBorder="1" applyAlignment="1">
      <alignment vertical="center"/>
    </xf>
    <xf numFmtId="0" fontId="7" fillId="0" borderId="55" xfId="0" applyFont="1" applyBorder="1" applyAlignment="1">
      <alignment vertical="center"/>
    </xf>
    <xf numFmtId="0" fontId="7" fillId="0" borderId="56" xfId="0" applyFont="1" applyBorder="1" applyAlignment="1">
      <alignment horizontal="center" vertical="center"/>
    </xf>
    <xf numFmtId="0" fontId="7" fillId="0" borderId="56" xfId="0" applyFont="1" applyBorder="1" applyAlignment="1">
      <alignment vertical="center"/>
    </xf>
    <xf numFmtId="0" fontId="7" fillId="0" borderId="57" xfId="0" applyFont="1" applyBorder="1" applyAlignment="1">
      <alignment horizontal="center" vertical="center"/>
    </xf>
    <xf numFmtId="0" fontId="34" fillId="0" borderId="58" xfId="0" applyFont="1" applyBorder="1" applyAlignment="1">
      <alignment horizontal="center" vertical="center"/>
    </xf>
    <xf numFmtId="0" fontId="37" fillId="0" borderId="0" xfId="0" applyFont="1" applyAlignment="1">
      <alignment horizontal="centerContinuous" vertical="center"/>
    </xf>
    <xf numFmtId="0" fontId="23" fillId="0" borderId="5" xfId="0" applyFont="1" applyBorder="1"/>
    <xf numFmtId="0" fontId="6" fillId="0" borderId="13" xfId="0" applyFont="1" applyBorder="1" applyAlignment="1">
      <alignment horizontal="left"/>
    </xf>
    <xf numFmtId="0" fontId="30" fillId="0" borderId="0" xfId="0" applyFont="1"/>
    <xf numFmtId="0" fontId="10" fillId="0" borderId="0" xfId="0" applyFont="1" applyAlignment="1">
      <alignment horizontal="center" vertical="center"/>
    </xf>
    <xf numFmtId="0" fontId="10" fillId="0" borderId="6" xfId="0" applyFont="1" applyBorder="1" applyAlignment="1">
      <alignment vertical="center"/>
    </xf>
    <xf numFmtId="0" fontId="10" fillId="0" borderId="14" xfId="0" applyFont="1" applyBorder="1" applyAlignment="1">
      <alignment horizontal="centerContinuous" vertical="center"/>
    </xf>
    <xf numFmtId="0" fontId="10" fillId="0" borderId="15" xfId="0" applyFont="1" applyBorder="1" applyAlignment="1">
      <alignment horizontal="centerContinuous" vertical="center"/>
    </xf>
    <xf numFmtId="0" fontId="10" fillId="0" borderId="10" xfId="0" applyFont="1" applyBorder="1" applyAlignment="1">
      <alignment horizontal="centerContinuous" vertical="center"/>
    </xf>
    <xf numFmtId="0" fontId="10" fillId="0" borderId="11" xfId="0" applyFont="1" applyBorder="1" applyAlignment="1">
      <alignment horizontal="center" vertical="center"/>
    </xf>
    <xf numFmtId="0" fontId="10" fillId="0" borderId="7" xfId="0" applyFont="1" applyBorder="1" applyAlignment="1">
      <alignment vertical="center"/>
    </xf>
    <xf numFmtId="0" fontId="10" fillId="0" borderId="1" xfId="0" applyFont="1" applyBorder="1" applyAlignment="1">
      <alignment horizontal="center" vertical="center"/>
    </xf>
    <xf numFmtId="0" fontId="10" fillId="0" borderId="15" xfId="0" applyFont="1" applyBorder="1" applyAlignment="1">
      <alignment vertical="center"/>
    </xf>
    <xf numFmtId="0" fontId="10" fillId="0" borderId="6" xfId="0" applyFont="1" applyBorder="1" applyAlignment="1">
      <alignment horizontal="center" vertical="center" wrapText="1"/>
    </xf>
    <xf numFmtId="0" fontId="10" fillId="0" borderId="5" xfId="0" applyFont="1" applyBorder="1" applyAlignment="1">
      <alignment vertical="center"/>
    </xf>
    <xf numFmtId="0" fontId="10" fillId="0" borderId="5" xfId="0" applyFont="1" applyBorder="1" applyAlignment="1">
      <alignment horizontal="center" vertical="center"/>
    </xf>
    <xf numFmtId="0" fontId="10" fillId="0" borderId="5" xfId="0" applyFont="1" applyBorder="1" applyAlignment="1">
      <alignment horizontal="center" vertical="center" wrapText="1"/>
    </xf>
    <xf numFmtId="0" fontId="10" fillId="0" borderId="12" xfId="0" applyFont="1" applyBorder="1" applyAlignment="1">
      <alignment vertical="center"/>
    </xf>
    <xf numFmtId="0" fontId="10" fillId="0" borderId="14" xfId="0" applyFont="1" applyBorder="1" applyAlignment="1">
      <alignment vertical="center"/>
    </xf>
    <xf numFmtId="0" fontId="10" fillId="0" borderId="11" xfId="0" applyFont="1" applyBorder="1" applyAlignment="1">
      <alignment vertical="center"/>
    </xf>
    <xf numFmtId="0" fontId="10" fillId="0" borderId="10" xfId="0" applyFont="1" applyBorder="1" applyAlignment="1">
      <alignment vertical="center"/>
    </xf>
    <xf numFmtId="0" fontId="10" fillId="0" borderId="14" xfId="0" applyFont="1" applyBorder="1" applyAlignment="1">
      <alignment horizontal="left" vertical="center" indent="1"/>
    </xf>
    <xf numFmtId="0" fontId="10" fillId="0" borderId="10" xfId="0" applyFont="1" applyBorder="1" applyAlignment="1">
      <alignment horizontal="center" vertical="center"/>
    </xf>
    <xf numFmtId="0" fontId="22" fillId="0" borderId="0" xfId="0" applyFont="1"/>
    <xf numFmtId="0" fontId="22" fillId="0" borderId="0" xfId="4" applyFont="1"/>
    <xf numFmtId="0" fontId="22" fillId="0" borderId="0" xfId="0" applyFont="1" applyAlignment="1">
      <alignment horizontal="center" vertical="center"/>
    </xf>
    <xf numFmtId="0" fontId="10" fillId="0" borderId="0" xfId="0" applyFont="1" applyAlignment="1">
      <alignment horizontal="center"/>
    </xf>
    <xf numFmtId="0" fontId="10" fillId="2" borderId="0" xfId="0" applyFont="1" applyFill="1" applyAlignment="1">
      <alignment horizontal="center"/>
    </xf>
    <xf numFmtId="0" fontId="10" fillId="5" borderId="13" xfId="0" applyFont="1" applyFill="1" applyBorder="1"/>
    <xf numFmtId="0" fontId="17" fillId="0" borderId="0" xfId="0" applyFont="1" applyAlignment="1" applyProtection="1">
      <alignment vertical="center"/>
      <protection locked="0"/>
    </xf>
    <xf numFmtId="0" fontId="22" fillId="0" borderId="0" xfId="0" applyFont="1" applyAlignment="1" applyProtection="1">
      <alignment vertical="center"/>
      <protection locked="0"/>
    </xf>
    <xf numFmtId="0" fontId="6" fillId="0" borderId="0" xfId="0" applyFont="1" applyAlignment="1" applyProtection="1">
      <alignment vertical="center"/>
      <protection locked="0"/>
    </xf>
    <xf numFmtId="0" fontId="6" fillId="0" borderId="0" xfId="0" applyFont="1" applyAlignment="1" applyProtection="1">
      <alignment horizontal="centerContinuous" vertical="center"/>
      <protection locked="0"/>
    </xf>
    <xf numFmtId="0" fontId="6" fillId="0" borderId="6" xfId="0" applyFont="1" applyBorder="1" applyAlignment="1" applyProtection="1">
      <alignment vertical="center"/>
      <protection locked="0"/>
    </xf>
    <xf numFmtId="0" fontId="17" fillId="0" borderId="1" xfId="0" applyFont="1" applyBorder="1" applyAlignment="1" applyProtection="1">
      <alignment horizontal="center" vertical="center"/>
      <protection locked="0"/>
    </xf>
    <xf numFmtId="0" fontId="17" fillId="0" borderId="6" xfId="0" applyFont="1" applyBorder="1" applyAlignment="1" applyProtection="1">
      <alignment horizontal="center" vertical="center"/>
      <protection locked="0"/>
    </xf>
    <xf numFmtId="0" fontId="6" fillId="0" borderId="7" xfId="0" applyFont="1" applyBorder="1" applyAlignment="1" applyProtection="1">
      <alignment horizontal="center" vertical="center"/>
      <protection locked="0"/>
    </xf>
    <xf numFmtId="0" fontId="17" fillId="0" borderId="8" xfId="0" applyFont="1" applyBorder="1" applyAlignment="1" applyProtection="1">
      <alignment horizontal="center" vertical="center"/>
      <protection locked="0"/>
    </xf>
    <xf numFmtId="0" fontId="17" fillId="0" borderId="7" xfId="0" applyFont="1" applyBorder="1" applyAlignment="1" applyProtection="1">
      <alignment horizontal="center" vertical="center"/>
      <protection locked="0"/>
    </xf>
    <xf numFmtId="0" fontId="6" fillId="0" borderId="7" xfId="0" applyFont="1" applyBorder="1" applyAlignment="1" applyProtection="1">
      <alignment vertical="center"/>
      <protection locked="0"/>
    </xf>
    <xf numFmtId="0" fontId="6" fillId="0" borderId="5" xfId="0" applyFont="1" applyBorder="1" applyAlignment="1" applyProtection="1">
      <alignment vertical="center"/>
      <protection locked="0"/>
    </xf>
    <xf numFmtId="0" fontId="17" fillId="0" borderId="5" xfId="0" applyFont="1" applyBorder="1" applyAlignment="1" applyProtection="1">
      <alignment horizontal="center" vertical="center"/>
      <protection locked="0"/>
    </xf>
    <xf numFmtId="0" fontId="17" fillId="0" borderId="4" xfId="0" applyFont="1" applyBorder="1" applyAlignment="1" applyProtection="1">
      <alignment horizontal="center" vertical="center"/>
      <protection locked="0"/>
    </xf>
    <xf numFmtId="0" fontId="39" fillId="0" borderId="6" xfId="0" applyFont="1" applyBorder="1" applyAlignment="1" applyProtection="1">
      <alignment vertical="center"/>
      <protection locked="0"/>
    </xf>
    <xf numFmtId="0" fontId="17" fillId="0" borderId="6" xfId="0" applyFont="1" applyBorder="1" applyAlignment="1" applyProtection="1">
      <alignment horizontal="right" vertical="center"/>
      <protection locked="0"/>
    </xf>
    <xf numFmtId="0" fontId="17" fillId="0" borderId="1" xfId="0" applyFont="1" applyBorder="1" applyAlignment="1" applyProtection="1">
      <alignment horizontal="right" vertical="center"/>
      <protection locked="0"/>
    </xf>
    <xf numFmtId="0" fontId="6" fillId="0" borderId="0" xfId="0" applyFont="1" applyAlignment="1" applyProtection="1">
      <alignment horizontal="center" vertical="center"/>
      <protection locked="0"/>
    </xf>
    <xf numFmtId="0" fontId="17" fillId="0" borderId="9" xfId="0" applyFont="1" applyBorder="1" applyAlignment="1" applyProtection="1">
      <alignment vertical="center"/>
      <protection locked="0"/>
    </xf>
    <xf numFmtId="0" fontId="17" fillId="0" borderId="8" xfId="0" applyFont="1" applyBorder="1" applyAlignment="1" applyProtection="1">
      <alignment vertical="center"/>
      <protection locked="0"/>
    </xf>
    <xf numFmtId="0" fontId="17" fillId="0" borderId="9" xfId="0" applyFont="1" applyBorder="1" applyAlignment="1" applyProtection="1">
      <alignment horizontal="right" vertical="center"/>
      <protection locked="0"/>
    </xf>
    <xf numFmtId="0" fontId="17" fillId="0" borderId="8" xfId="0" applyFont="1" applyBorder="1" applyAlignment="1" applyProtection="1">
      <alignment horizontal="right" vertical="center"/>
      <protection locked="0"/>
    </xf>
    <xf numFmtId="38" fontId="17" fillId="0" borderId="9" xfId="1" applyFont="1" applyBorder="1" applyAlignment="1" applyProtection="1">
      <alignment vertical="center"/>
      <protection locked="0"/>
    </xf>
    <xf numFmtId="0" fontId="17" fillId="0" borderId="14" xfId="0" applyFont="1" applyBorder="1" applyAlignment="1" applyProtection="1">
      <alignment vertical="center"/>
      <protection locked="0"/>
    </xf>
    <xf numFmtId="0" fontId="17" fillId="0" borderId="10" xfId="0" applyFont="1" applyBorder="1" applyAlignment="1" applyProtection="1">
      <alignment vertical="center"/>
      <protection locked="0"/>
    </xf>
    <xf numFmtId="0" fontId="17" fillId="0" borderId="15" xfId="0" applyFont="1" applyBorder="1" applyAlignment="1" applyProtection="1">
      <alignment vertical="center"/>
      <protection locked="0"/>
    </xf>
    <xf numFmtId="0" fontId="39" fillId="0" borderId="7" xfId="0" applyFont="1" applyBorder="1" applyAlignment="1">
      <alignment vertical="center"/>
    </xf>
    <xf numFmtId="38" fontId="17" fillId="0" borderId="8" xfId="1" applyFont="1" applyFill="1" applyBorder="1" applyAlignment="1" applyProtection="1">
      <alignment horizontal="right" vertical="center"/>
      <protection locked="0"/>
    </xf>
    <xf numFmtId="38" fontId="17" fillId="0" borderId="8" xfId="1" applyFont="1" applyFill="1" applyBorder="1" applyAlignment="1" applyProtection="1">
      <alignment horizontal="right" vertical="center"/>
    </xf>
    <xf numFmtId="38" fontId="17" fillId="0" borderId="7" xfId="1" applyFont="1" applyFill="1" applyBorder="1" applyAlignment="1" applyProtection="1">
      <alignment horizontal="right" vertical="center"/>
    </xf>
    <xf numFmtId="0" fontId="39" fillId="0" borderId="5" xfId="0" applyFont="1" applyBorder="1" applyAlignment="1">
      <alignment vertical="center"/>
    </xf>
    <xf numFmtId="38" fontId="17" fillId="0" borderId="4" xfId="1" applyFont="1" applyFill="1" applyBorder="1" applyAlignment="1" applyProtection="1">
      <alignment horizontal="right" vertical="center"/>
      <protection locked="0"/>
    </xf>
    <xf numFmtId="38" fontId="17" fillId="0" borderId="4" xfId="1" applyFont="1" applyFill="1" applyBorder="1" applyAlignment="1" applyProtection="1">
      <alignment horizontal="right" vertical="center"/>
    </xf>
    <xf numFmtId="38" fontId="17" fillId="0" borderId="5" xfId="1" applyFont="1" applyFill="1" applyBorder="1" applyAlignment="1" applyProtection="1">
      <alignment horizontal="right" vertical="center"/>
    </xf>
    <xf numFmtId="38" fontId="17" fillId="0" borderId="11" xfId="1" applyFont="1" applyBorder="1" applyAlignment="1" applyProtection="1">
      <alignment horizontal="right" vertical="center"/>
    </xf>
    <xf numFmtId="0" fontId="10" fillId="0" borderId="0" xfId="0" applyFont="1" applyAlignment="1">
      <alignment horizontal="right"/>
    </xf>
    <xf numFmtId="0" fontId="12" fillId="0" borderId="0" xfId="0" applyFont="1" applyAlignment="1">
      <alignment horizontal="left" vertical="center" shrinkToFit="1"/>
    </xf>
    <xf numFmtId="0" fontId="22" fillId="0" borderId="0" xfId="0" applyFont="1" applyAlignment="1">
      <alignment horizontal="left" vertical="center" shrinkToFit="1"/>
    </xf>
    <xf numFmtId="38" fontId="6" fillId="0" borderId="15" xfId="2" applyFont="1" applyFill="1" applyBorder="1" applyAlignment="1" applyProtection="1">
      <alignment horizontal="right"/>
    </xf>
    <xf numFmtId="38" fontId="6" fillId="0" borderId="10" xfId="2" applyFont="1" applyFill="1" applyBorder="1" applyAlignment="1" applyProtection="1">
      <alignment horizontal="right"/>
    </xf>
    <xf numFmtId="38" fontId="6" fillId="0" borderId="15" xfId="2" applyFont="1" applyFill="1" applyBorder="1" applyAlignment="1" applyProtection="1">
      <alignment horizontal="left"/>
    </xf>
    <xf numFmtId="176" fontId="6" fillId="0" borderId="14" xfId="2" applyNumberFormat="1" applyFont="1" applyFill="1" applyBorder="1" applyAlignment="1"/>
    <xf numFmtId="178" fontId="6" fillId="0" borderId="0" xfId="2" applyNumberFormat="1" applyFont="1" applyFill="1" applyBorder="1" applyAlignment="1"/>
    <xf numFmtId="38" fontId="23" fillId="0" borderId="0" xfId="2" applyFont="1" applyBorder="1" applyAlignment="1" applyProtection="1"/>
    <xf numFmtId="38" fontId="6" fillId="0" borderId="0" xfId="2" applyFont="1" applyBorder="1" applyAlignment="1" applyProtection="1">
      <alignment horizontal="center"/>
    </xf>
    <xf numFmtId="38" fontId="6" fillId="0" borderId="0" xfId="2" applyFont="1" applyBorder="1" applyAlignment="1">
      <alignment horizontal="center" vertical="center"/>
    </xf>
    <xf numFmtId="38" fontId="6" fillId="0" borderId="0" xfId="2" applyFont="1" applyBorder="1" applyAlignment="1" applyProtection="1"/>
    <xf numFmtId="38" fontId="6" fillId="0" borderId="0" xfId="2" applyFont="1" applyFill="1" applyBorder="1" applyAlignment="1" applyProtection="1">
      <alignment horizontal="right"/>
    </xf>
    <xf numFmtId="0" fontId="10" fillId="0" borderId="9" xfId="0" applyFont="1" applyBorder="1"/>
    <xf numFmtId="0" fontId="6" fillId="0" borderId="13" xfId="0" applyFont="1" applyBorder="1" applyAlignment="1">
      <alignment shrinkToFit="1"/>
    </xf>
    <xf numFmtId="0" fontId="10" fillId="0" borderId="12" xfId="0" applyFont="1" applyBorder="1"/>
    <xf numFmtId="0" fontId="41" fillId="0" borderId="0" xfId="0" applyFont="1"/>
    <xf numFmtId="0" fontId="42" fillId="0" borderId="8" xfId="0" applyFont="1" applyBorder="1" applyAlignment="1">
      <alignment wrapText="1"/>
    </xf>
    <xf numFmtId="38" fontId="23" fillId="0" borderId="0" xfId="2" applyFont="1" applyFill="1" applyBorder="1" applyAlignment="1" applyProtection="1"/>
    <xf numFmtId="38" fontId="6" fillId="0" borderId="0" xfId="2" applyFont="1" applyBorder="1" applyAlignment="1" applyProtection="1">
      <alignment horizontal="center" wrapText="1"/>
    </xf>
    <xf numFmtId="38" fontId="23" fillId="0" borderId="0" xfId="2" applyFont="1" applyBorder="1" applyAlignment="1" applyProtection="1">
      <alignment horizontal="center"/>
    </xf>
    <xf numFmtId="38" fontId="6" fillId="0" borderId="0" xfId="2" applyFont="1" applyBorder="1" applyAlignment="1" applyProtection="1">
      <alignment horizontal="center" vertical="center"/>
    </xf>
    <xf numFmtId="38" fontId="23" fillId="0" borderId="0" xfId="2" applyFont="1" applyFill="1" applyBorder="1" applyAlignment="1" applyProtection="1">
      <alignment vertical="center"/>
    </xf>
    <xf numFmtId="38" fontId="6" fillId="0" borderId="0" xfId="2" applyFont="1" applyFill="1" applyBorder="1" applyAlignment="1" applyProtection="1"/>
    <xf numFmtId="0" fontId="39" fillId="0" borderId="0" xfId="0" applyFont="1"/>
    <xf numFmtId="0" fontId="39" fillId="0" borderId="0" xfId="0" applyFont="1" applyAlignment="1">
      <alignment horizontal="right"/>
    </xf>
    <xf numFmtId="38" fontId="39" fillId="0" borderId="0" xfId="2" applyFont="1" applyBorder="1" applyAlignment="1" applyProtection="1">
      <alignment horizontal="center"/>
    </xf>
    <xf numFmtId="0" fontId="39" fillId="0" borderId="0" xfId="0" applyFont="1" applyAlignment="1">
      <alignment horizontal="center"/>
    </xf>
    <xf numFmtId="0" fontId="39" fillId="0" borderId="8" xfId="0" applyFont="1" applyBorder="1" applyAlignment="1">
      <alignment horizontal="right"/>
    </xf>
    <xf numFmtId="38" fontId="43" fillId="0" borderId="0" xfId="2" applyFont="1" applyFill="1" applyBorder="1" applyAlignment="1" applyProtection="1"/>
    <xf numFmtId="0" fontId="39" fillId="0" borderId="9" xfId="0" applyFont="1" applyBorder="1"/>
    <xf numFmtId="0" fontId="44" fillId="0" borderId="0" xfId="0" applyFont="1" applyAlignment="1">
      <alignment wrapText="1"/>
    </xf>
    <xf numFmtId="0" fontId="39" fillId="0" borderId="0" xfId="0" applyFont="1" applyAlignment="1">
      <alignment horizontal="right" vertical="center"/>
    </xf>
    <xf numFmtId="0" fontId="39" fillId="0" borderId="0" xfId="0" applyFont="1" applyAlignment="1">
      <alignment vertical="center"/>
    </xf>
    <xf numFmtId="0" fontId="39" fillId="0" borderId="0" xfId="0" applyFont="1" applyAlignment="1">
      <alignment horizontal="center" vertical="center"/>
    </xf>
    <xf numFmtId="0" fontId="39" fillId="0" borderId="8" xfId="0" applyFont="1" applyBorder="1" applyAlignment="1">
      <alignment horizontal="right" vertical="center"/>
    </xf>
    <xf numFmtId="0" fontId="39" fillId="0" borderId="9" xfId="0" applyFont="1" applyBorder="1" applyAlignment="1">
      <alignment vertical="center"/>
    </xf>
    <xf numFmtId="0" fontId="46" fillId="0" borderId="0" xfId="0" applyFont="1" applyAlignment="1">
      <alignment vertical="center"/>
    </xf>
    <xf numFmtId="0" fontId="6" fillId="9" borderId="0" xfId="0" applyFont="1" applyFill="1"/>
    <xf numFmtId="0" fontId="6" fillId="9" borderId="8" xfId="0" applyFont="1" applyFill="1" applyBorder="1"/>
    <xf numFmtId="0" fontId="9" fillId="9" borderId="0" xfId="0" applyFont="1" applyFill="1"/>
    <xf numFmtId="0" fontId="47" fillId="9" borderId="0" xfId="0" applyFont="1" applyFill="1"/>
    <xf numFmtId="0" fontId="6" fillId="9" borderId="0" xfId="0" applyFont="1" applyFill="1" applyAlignment="1">
      <alignment horizontal="right"/>
    </xf>
    <xf numFmtId="0" fontId="6" fillId="9" borderId="0" xfId="0" applyFont="1" applyFill="1" applyAlignment="1">
      <alignment horizontal="center"/>
    </xf>
    <xf numFmtId="0" fontId="23" fillId="9" borderId="0" xfId="0" applyFont="1" applyFill="1"/>
    <xf numFmtId="0" fontId="6" fillId="9" borderId="9" xfId="0" applyFont="1" applyFill="1" applyBorder="1"/>
    <xf numFmtId="0" fontId="9" fillId="9" borderId="77" xfId="0" applyFont="1" applyFill="1" applyBorder="1" applyAlignment="1" applyProtection="1">
      <alignment horizontal="center"/>
      <protection locked="0"/>
    </xf>
    <xf numFmtId="0" fontId="39" fillId="9" borderId="0" xfId="0" applyFont="1" applyFill="1"/>
    <xf numFmtId="0" fontId="8" fillId="9" borderId="0" xfId="0" applyFont="1" applyFill="1"/>
    <xf numFmtId="0" fontId="6" fillId="9" borderId="8" xfId="0" applyFont="1" applyFill="1" applyBorder="1" applyAlignment="1">
      <alignment horizontal="right"/>
    </xf>
    <xf numFmtId="0" fontId="6" fillId="9" borderId="77" xfId="0" applyFont="1" applyFill="1" applyBorder="1" applyAlignment="1" applyProtection="1">
      <alignment horizontal="center"/>
      <protection locked="0"/>
    </xf>
    <xf numFmtId="38" fontId="23" fillId="9" borderId="0" xfId="2" applyFont="1" applyFill="1" applyBorder="1" applyAlignment="1" applyProtection="1"/>
    <xf numFmtId="38" fontId="6" fillId="9" borderId="0" xfId="2" applyFont="1" applyFill="1" applyBorder="1" applyAlignment="1" applyProtection="1"/>
    <xf numFmtId="0" fontId="7" fillId="9" borderId="0" xfId="0" applyFont="1" applyFill="1"/>
    <xf numFmtId="0" fontId="39" fillId="0" borderId="0" xfId="0" applyFont="1" applyAlignment="1">
      <alignment horizontal="left" vertical="top" wrapText="1"/>
    </xf>
    <xf numFmtId="0" fontId="48" fillId="0" borderId="0" xfId="0" applyFont="1"/>
    <xf numFmtId="0" fontId="45" fillId="0" borderId="0" xfId="0" applyFont="1"/>
    <xf numFmtId="0" fontId="45" fillId="0" borderId="0" xfId="3" applyFont="1"/>
    <xf numFmtId="0" fontId="49" fillId="0" borderId="0" xfId="0" applyFont="1"/>
    <xf numFmtId="0" fontId="50" fillId="0" borderId="0" xfId="0" applyFont="1"/>
    <xf numFmtId="0" fontId="45" fillId="0" borderId="12" xfId="0" applyFont="1" applyBorder="1" applyAlignment="1">
      <alignment vertical="center"/>
    </xf>
    <xf numFmtId="0" fontId="45" fillId="0" borderId="10" xfId="0" applyFont="1" applyBorder="1" applyAlignment="1">
      <alignment horizontal="left" vertical="center"/>
    </xf>
    <xf numFmtId="0" fontId="45" fillId="0" borderId="14" xfId="0" applyFont="1" applyBorder="1" applyAlignment="1">
      <alignment horizontal="left" vertical="top"/>
    </xf>
    <xf numFmtId="0" fontId="45" fillId="0" borderId="14" xfId="0" applyFont="1" applyBorder="1" applyAlignment="1">
      <alignment horizontal="left" vertical="top" wrapText="1"/>
    </xf>
    <xf numFmtId="0" fontId="45" fillId="0" borderId="0" xfId="0" applyFont="1" applyAlignment="1">
      <alignment horizontal="center"/>
    </xf>
    <xf numFmtId="0" fontId="45" fillId="0" borderId="0" xfId="0" applyFont="1" applyAlignment="1">
      <alignment horizontal="right"/>
    </xf>
    <xf numFmtId="0" fontId="51" fillId="11" borderId="79" xfId="0" applyFont="1" applyFill="1" applyBorder="1" applyAlignment="1">
      <alignment horizontal="center" vertical="center"/>
    </xf>
    <xf numFmtId="0" fontId="51" fillId="11" borderId="80" xfId="0" applyFont="1" applyFill="1" applyBorder="1" applyAlignment="1">
      <alignment horizontal="center" vertical="center"/>
    </xf>
    <xf numFmtId="0" fontId="52" fillId="0" borderId="81" xfId="3" applyFont="1" applyBorder="1" applyAlignment="1">
      <alignment horizontal="center" vertical="center"/>
    </xf>
    <xf numFmtId="0" fontId="52" fillId="0" borderId="82" xfId="0" applyFont="1" applyBorder="1" applyAlignment="1">
      <alignment horizontal="center" vertical="center"/>
    </xf>
    <xf numFmtId="0" fontId="45" fillId="0" borderId="0" xfId="0" applyFont="1" applyAlignment="1">
      <alignment horizontal="center" vertical="center"/>
    </xf>
    <xf numFmtId="0" fontId="48" fillId="0" borderId="0" xfId="0" applyFont="1" applyAlignment="1">
      <alignment horizontal="center" vertical="center" wrapText="1"/>
    </xf>
    <xf numFmtId="0" fontId="45" fillId="0" borderId="0" xfId="0" applyFont="1" applyAlignment="1">
      <alignment vertical="center"/>
    </xf>
    <xf numFmtId="0" fontId="53" fillId="0" borderId="0" xfId="0" applyFont="1" applyAlignment="1">
      <alignment horizontal="center"/>
    </xf>
    <xf numFmtId="0" fontId="7" fillId="0" borderId="85" xfId="0" applyFont="1" applyBorder="1" applyAlignment="1">
      <alignment horizontal="left" vertical="top"/>
    </xf>
    <xf numFmtId="0" fontId="7" fillId="0" borderId="86" xfId="0" applyFont="1" applyBorder="1" applyAlignment="1">
      <alignment horizontal="left" vertical="top"/>
    </xf>
    <xf numFmtId="0" fontId="52" fillId="0" borderId="87" xfId="3" applyFont="1" applyBorder="1" applyAlignment="1">
      <alignment horizontal="center" vertical="center"/>
    </xf>
    <xf numFmtId="0" fontId="54" fillId="0" borderId="87" xfId="0" applyFont="1" applyBorder="1" applyAlignment="1">
      <alignment horizontal="center" vertical="center"/>
    </xf>
    <xf numFmtId="0" fontId="55" fillId="0" borderId="90" xfId="3" applyFont="1" applyBorder="1" applyAlignment="1" applyProtection="1">
      <alignment horizontal="center" vertical="center"/>
      <protection locked="0"/>
    </xf>
    <xf numFmtId="0" fontId="56" fillId="0" borderId="90" xfId="0" applyFont="1" applyBorder="1" applyAlignment="1">
      <alignment horizontal="center" vertical="center"/>
    </xf>
    <xf numFmtId="0" fontId="45" fillId="0" borderId="80" xfId="0" applyFont="1" applyBorder="1" applyAlignment="1" applyProtection="1">
      <alignment horizontal="center" vertical="center"/>
      <protection locked="0"/>
    </xf>
    <xf numFmtId="0" fontId="45" fillId="0" borderId="5" xfId="0" applyFont="1" applyBorder="1" applyAlignment="1" applyProtection="1">
      <alignment horizontal="center" vertical="center"/>
      <protection locked="0"/>
    </xf>
    <xf numFmtId="0" fontId="48" fillId="0" borderId="4" xfId="0" applyFont="1" applyBorder="1" applyAlignment="1">
      <alignment horizontal="center" vertical="center" wrapText="1"/>
    </xf>
    <xf numFmtId="0" fontId="58" fillId="0" borderId="51" xfId="3" applyFont="1" applyBorder="1" applyAlignment="1" applyProtection="1">
      <alignment horizontal="center" vertical="center"/>
      <protection locked="0"/>
    </xf>
    <xf numFmtId="0" fontId="58" fillId="0" borderId="17" xfId="3" applyFont="1" applyBorder="1" applyAlignment="1" applyProtection="1">
      <alignment horizontal="center" vertical="center"/>
      <protection locked="0"/>
    </xf>
    <xf numFmtId="0" fontId="56" fillId="0" borderId="51" xfId="0" applyFont="1" applyBorder="1" applyAlignment="1">
      <alignment horizontal="center" vertical="center"/>
    </xf>
    <xf numFmtId="0" fontId="45" fillId="0" borderId="17" xfId="0" applyFont="1" applyBorder="1" applyAlignment="1" applyProtection="1">
      <alignment horizontal="center" vertical="center"/>
      <protection locked="0"/>
    </xf>
    <xf numFmtId="0" fontId="48" fillId="0" borderId="51" xfId="0" applyFont="1" applyBorder="1" applyAlignment="1">
      <alignment horizontal="center" vertical="center" wrapText="1"/>
    </xf>
    <xf numFmtId="0" fontId="55" fillId="0" borderId="8" xfId="3" applyFont="1" applyBorder="1" applyAlignment="1" applyProtection="1">
      <alignment horizontal="center" vertical="center"/>
      <protection locked="0"/>
    </xf>
    <xf numFmtId="0" fontId="56" fillId="0" borderId="4" xfId="0" applyFont="1" applyBorder="1" applyAlignment="1">
      <alignment horizontal="center" vertical="center"/>
    </xf>
    <xf numFmtId="0" fontId="48" fillId="0" borderId="5" xfId="0" applyFont="1" applyBorder="1" applyAlignment="1">
      <alignment horizontal="center" vertical="center" wrapText="1"/>
    </xf>
    <xf numFmtId="0" fontId="48" fillId="0" borderId="17" xfId="0" applyFont="1" applyBorder="1" applyAlignment="1">
      <alignment horizontal="center" vertical="center" wrapText="1"/>
    </xf>
    <xf numFmtId="0" fontId="53" fillId="0" borderId="5" xfId="0" applyFont="1" applyBorder="1" applyAlignment="1" applyProtection="1">
      <alignment horizontal="center" vertical="center"/>
      <protection locked="0"/>
    </xf>
    <xf numFmtId="0" fontId="48" fillId="0" borderId="91" xfId="0" applyFont="1" applyBorder="1" applyAlignment="1">
      <alignment horizontal="center" vertical="center" wrapText="1"/>
    </xf>
    <xf numFmtId="49" fontId="44" fillId="0" borderId="11" xfId="0" applyNumberFormat="1" applyFont="1" applyBorder="1" applyAlignment="1">
      <alignment horizontal="center" vertical="center" wrapText="1"/>
    </xf>
    <xf numFmtId="49" fontId="44" fillId="0" borderId="14" xfId="3" applyNumberFormat="1" applyFont="1" applyBorder="1" applyAlignment="1">
      <alignment horizontal="center" vertical="center" wrapText="1"/>
    </xf>
    <xf numFmtId="49" fontId="45" fillId="0" borderId="14" xfId="0" applyNumberFormat="1" applyFont="1" applyBorder="1" applyAlignment="1">
      <alignment horizontal="center" vertical="center"/>
    </xf>
    <xf numFmtId="49" fontId="44" fillId="0" borderId="10" xfId="0" applyNumberFormat="1" applyFont="1" applyBorder="1" applyAlignment="1">
      <alignment horizontal="center" vertical="center" wrapText="1"/>
    </xf>
    <xf numFmtId="0" fontId="55" fillId="0" borderId="0" xfId="3" applyFont="1" applyAlignment="1">
      <alignment horizontal="center"/>
    </xf>
    <xf numFmtId="0" fontId="60" fillId="0" borderId="0" xfId="3" applyFont="1" applyAlignment="1">
      <alignment wrapText="1"/>
    </xf>
    <xf numFmtId="0" fontId="60" fillId="0" borderId="0" xfId="3" applyFont="1"/>
    <xf numFmtId="0" fontId="3" fillId="0" borderId="0" xfId="0" applyFont="1" applyAlignment="1">
      <alignment horizontal="center"/>
    </xf>
    <xf numFmtId="0" fontId="40" fillId="0" borderId="11" xfId="0" applyFont="1" applyBorder="1" applyAlignment="1">
      <alignment horizontal="center" vertical="center" shrinkToFit="1"/>
    </xf>
    <xf numFmtId="0" fontId="40" fillId="0" borderId="10" xfId="0" applyFont="1" applyBorder="1" applyAlignment="1">
      <alignment horizontal="center" vertical="center"/>
    </xf>
    <xf numFmtId="0" fontId="40" fillId="0" borderId="15" xfId="0" applyFont="1" applyBorder="1" applyAlignment="1" applyProtection="1">
      <alignment horizontal="center" vertical="center"/>
      <protection locked="0"/>
    </xf>
    <xf numFmtId="0" fontId="40" fillId="0" borderId="15" xfId="0" applyFont="1" applyBorder="1" applyAlignment="1">
      <alignment horizontal="center" vertical="center"/>
    </xf>
    <xf numFmtId="0" fontId="40" fillId="0" borderId="14" xfId="0" applyFont="1" applyBorder="1" applyAlignment="1" applyProtection="1">
      <alignment horizontal="center" vertical="center"/>
      <protection locked="0"/>
    </xf>
    <xf numFmtId="0" fontId="40" fillId="0" borderId="14" xfId="0" applyFont="1" applyBorder="1" applyAlignment="1">
      <alignment horizontal="center" vertical="center"/>
    </xf>
    <xf numFmtId="0" fontId="3" fillId="0" borderId="0" xfId="0" applyFont="1"/>
    <xf numFmtId="0" fontId="3" fillId="0" borderId="95" xfId="0" applyFont="1" applyBorder="1"/>
    <xf numFmtId="0" fontId="40" fillId="0" borderId="11" xfId="0" applyFont="1" applyBorder="1" applyAlignment="1">
      <alignment horizontal="center" vertical="center"/>
    </xf>
    <xf numFmtId="0" fontId="17" fillId="0" borderId="11" xfId="0" applyFont="1" applyBorder="1" applyAlignment="1">
      <alignment horizontal="center" vertical="center"/>
    </xf>
    <xf numFmtId="49" fontId="40" fillId="0" borderId="13" xfId="0" applyNumberFormat="1" applyFont="1" applyBorder="1" applyAlignment="1">
      <alignment horizontal="center" vertical="center"/>
    </xf>
    <xf numFmtId="49" fontId="40" fillId="0" borderId="4" xfId="0" applyNumberFormat="1" applyFont="1" applyBorder="1" applyAlignment="1">
      <alignment horizontal="center" vertical="center"/>
    </xf>
    <xf numFmtId="180" fontId="31" fillId="0" borderId="1" xfId="0" applyNumberFormat="1" applyFont="1" applyBorder="1" applyAlignment="1" applyProtection="1">
      <alignment horizontal="center" vertical="center" shrinkToFit="1"/>
      <protection locked="0"/>
    </xf>
    <xf numFmtId="0" fontId="17" fillId="0" borderId="0" xfId="0" applyFont="1" applyAlignment="1">
      <alignment horizontal="right" vertical="center"/>
    </xf>
    <xf numFmtId="0" fontId="39" fillId="0" borderId="0" xfId="3" applyFont="1"/>
    <xf numFmtId="0" fontId="51" fillId="11" borderId="0" xfId="0" applyFont="1" applyFill="1"/>
    <xf numFmtId="0" fontId="55" fillId="0" borderId="0" xfId="3" applyFont="1" applyAlignment="1">
      <alignment horizontal="center" vertical="center"/>
    </xf>
    <xf numFmtId="0" fontId="10" fillId="0" borderId="6" xfId="0" applyFont="1" applyBorder="1" applyAlignment="1">
      <alignment horizontal="left" vertical="top"/>
    </xf>
    <xf numFmtId="0" fontId="10" fillId="0" borderId="2" xfId="0" applyFont="1" applyBorder="1" applyAlignment="1">
      <alignment horizontal="left" vertical="top"/>
    </xf>
    <xf numFmtId="0" fontId="51" fillId="0" borderId="8" xfId="0" applyFont="1" applyBorder="1"/>
    <xf numFmtId="0" fontId="63" fillId="0" borderId="1" xfId="3" applyFont="1" applyBorder="1" applyAlignment="1">
      <alignment horizontal="center" vertical="center"/>
    </xf>
    <xf numFmtId="0" fontId="48" fillId="0" borderId="5" xfId="0" applyFont="1" applyBorder="1" applyAlignment="1" applyProtection="1">
      <alignment wrapText="1"/>
      <protection locked="0"/>
    </xf>
    <xf numFmtId="0" fontId="45" fillId="0" borderId="98" xfId="0" applyFont="1" applyBorder="1" applyAlignment="1">
      <alignment horizontal="center" vertical="center"/>
    </xf>
    <xf numFmtId="0" fontId="55" fillId="0" borderId="98" xfId="3" applyFont="1" applyBorder="1" applyAlignment="1">
      <alignment horizontal="center" vertical="center"/>
    </xf>
    <xf numFmtId="0" fontId="56" fillId="0" borderId="11" xfId="0" applyFont="1" applyBorder="1" applyAlignment="1">
      <alignment horizontal="center" vertical="center"/>
    </xf>
    <xf numFmtId="0" fontId="45" fillId="0" borderId="5" xfId="0" applyFont="1" applyBorder="1" applyAlignment="1">
      <alignment horizontal="center" vertical="center"/>
    </xf>
    <xf numFmtId="0" fontId="48" fillId="0" borderId="11" xfId="0" applyFont="1" applyBorder="1" applyAlignment="1">
      <alignment horizontal="center" vertical="center" wrapText="1"/>
    </xf>
    <xf numFmtId="0" fontId="45" fillId="0" borderId="9" xfId="0" applyFont="1" applyBorder="1" applyProtection="1">
      <protection locked="0"/>
    </xf>
    <xf numFmtId="0" fontId="45" fillId="0" borderId="11" xfId="0" applyFont="1" applyBorder="1" applyAlignment="1" applyProtection="1">
      <alignment horizontal="center" vertical="center"/>
      <protection locked="0"/>
    </xf>
    <xf numFmtId="0" fontId="58" fillId="0" borderId="8" xfId="3" applyFont="1" applyBorder="1" applyAlignment="1" applyProtection="1">
      <alignment horizontal="center" vertical="center"/>
      <protection locked="0"/>
    </xf>
    <xf numFmtId="0" fontId="58" fillId="0" borderId="99" xfId="3" applyFont="1" applyBorder="1" applyAlignment="1" applyProtection="1">
      <alignment horizontal="center" vertical="center"/>
      <protection locked="0"/>
    </xf>
    <xf numFmtId="0" fontId="56" fillId="0" borderId="8" xfId="0" applyFont="1" applyBorder="1" applyAlignment="1">
      <alignment horizontal="center" vertical="center"/>
    </xf>
    <xf numFmtId="0" fontId="45" fillId="10" borderId="99" xfId="0" applyFont="1" applyFill="1" applyBorder="1" applyAlignment="1" applyProtection="1">
      <alignment horizontal="center" vertical="center"/>
      <protection locked="0"/>
    </xf>
    <xf numFmtId="0" fontId="45" fillId="10" borderId="53" xfId="0" applyFont="1" applyFill="1" applyBorder="1" applyAlignment="1" applyProtection="1">
      <alignment horizontal="center" vertical="center"/>
      <protection locked="0"/>
    </xf>
    <xf numFmtId="0" fontId="45" fillId="0" borderId="52" xfId="0" applyFont="1" applyBorder="1" applyAlignment="1">
      <alignment horizontal="center" vertical="center" wrapText="1"/>
    </xf>
    <xf numFmtId="0" fontId="55" fillId="0" borderId="100" xfId="3" applyFont="1" applyBorder="1" applyAlignment="1" applyProtection="1">
      <alignment horizontal="center" vertical="center"/>
      <protection locked="0"/>
    </xf>
    <xf numFmtId="0" fontId="55" fillId="0" borderId="101" xfId="3" applyFont="1" applyBorder="1" applyAlignment="1" applyProtection="1">
      <alignment horizontal="center" vertical="center"/>
      <protection locked="0"/>
    </xf>
    <xf numFmtId="0" fontId="56" fillId="0" borderId="101" xfId="0" applyFont="1" applyBorder="1" applyAlignment="1">
      <alignment horizontal="center" vertical="center"/>
    </xf>
    <xf numFmtId="0" fontId="45" fillId="10" borderId="100" xfId="0" applyFont="1" applyFill="1" applyBorder="1" applyAlignment="1" applyProtection="1">
      <alignment horizontal="center" vertical="center"/>
      <protection locked="0"/>
    </xf>
    <xf numFmtId="0" fontId="48" fillId="0" borderId="100" xfId="0" applyFont="1" applyBorder="1" applyAlignment="1">
      <alignment horizontal="center" vertical="center" wrapText="1"/>
    </xf>
    <xf numFmtId="0" fontId="45" fillId="10" borderId="17" xfId="0" applyFont="1" applyFill="1" applyBorder="1" applyAlignment="1" applyProtection="1">
      <alignment horizontal="center" vertical="center"/>
      <protection locked="0"/>
    </xf>
    <xf numFmtId="0" fontId="48" fillId="0" borderId="12" xfId="0" applyFont="1" applyBorder="1" applyAlignment="1" applyProtection="1">
      <alignment wrapText="1"/>
      <protection locked="0"/>
    </xf>
    <xf numFmtId="0" fontId="48" fillId="0" borderId="8" xfId="0" applyFont="1" applyBorder="1" applyAlignment="1">
      <alignment horizontal="center" vertical="center" wrapText="1"/>
    </xf>
    <xf numFmtId="0" fontId="45" fillId="0" borderId="99" xfId="0" applyFont="1" applyBorder="1" applyAlignment="1" applyProtection="1">
      <alignment horizontal="center" vertical="center"/>
      <protection locked="0"/>
    </xf>
    <xf numFmtId="0" fontId="45" fillId="0" borderId="53" xfId="0" applyFont="1" applyBorder="1" applyAlignment="1" applyProtection="1">
      <alignment horizontal="center" vertical="center"/>
      <protection locked="0"/>
    </xf>
    <xf numFmtId="0" fontId="45" fillId="0" borderId="100" xfId="0" applyFont="1" applyBorder="1" applyAlignment="1" applyProtection="1">
      <alignment horizontal="center" vertical="center"/>
      <protection locked="0"/>
    </xf>
    <xf numFmtId="0" fontId="48" fillId="0" borderId="9" xfId="0" applyFont="1" applyBorder="1" applyProtection="1">
      <protection locked="0"/>
    </xf>
    <xf numFmtId="0" fontId="48" fillId="0" borderId="5" xfId="0" applyFont="1" applyBorder="1" applyProtection="1">
      <protection locked="0"/>
    </xf>
    <xf numFmtId="0" fontId="45" fillId="0" borderId="12" xfId="0" applyFont="1" applyBorder="1" applyProtection="1">
      <protection locked="0"/>
    </xf>
    <xf numFmtId="0" fontId="17" fillId="0" borderId="14" xfId="0" applyFont="1" applyBorder="1" applyAlignment="1">
      <alignment horizontal="center" vertical="center"/>
    </xf>
    <xf numFmtId="0" fontId="3" fillId="0" borderId="0" xfId="0" applyFont="1" applyAlignment="1">
      <alignment horizontal="left"/>
    </xf>
    <xf numFmtId="0" fontId="39" fillId="0" borderId="8" xfId="0" applyFont="1" applyBorder="1"/>
    <xf numFmtId="0" fontId="48" fillId="0" borderId="2" xfId="0" applyFont="1" applyBorder="1"/>
    <xf numFmtId="0" fontId="39" fillId="0" borderId="2" xfId="0" applyFont="1" applyBorder="1"/>
    <xf numFmtId="38" fontId="39" fillId="0" borderId="76" xfId="2" applyFont="1" applyFill="1" applyBorder="1" applyAlignment="1">
      <alignment horizontal="right"/>
    </xf>
    <xf numFmtId="0" fontId="39" fillId="0" borderId="53" xfId="0" applyFont="1" applyBorder="1" applyAlignment="1">
      <alignment horizontal="right"/>
    </xf>
    <xf numFmtId="0" fontId="39" fillId="0" borderId="76" xfId="0" applyFont="1" applyBorder="1" applyAlignment="1">
      <alignment horizontal="left"/>
    </xf>
    <xf numFmtId="0" fontId="39" fillId="0" borderId="0" xfId="0" applyFont="1" applyAlignment="1">
      <alignment horizontal="distributed"/>
    </xf>
    <xf numFmtId="0" fontId="48" fillId="0" borderId="0" xfId="0" applyFont="1" applyAlignment="1">
      <alignment horizontal="left" vertical="center"/>
    </xf>
    <xf numFmtId="38" fontId="39" fillId="0" borderId="0" xfId="2" applyFont="1" applyFill="1" applyBorder="1" applyAlignment="1" applyProtection="1"/>
    <xf numFmtId="0" fontId="48" fillId="0" borderId="0" xfId="0" applyFont="1" applyAlignment="1">
      <alignment horizontal="left" vertical="center" wrapText="1"/>
    </xf>
    <xf numFmtId="0" fontId="0" fillId="0" borderId="0" xfId="0" applyAlignment="1">
      <alignment horizontal="left"/>
    </xf>
    <xf numFmtId="0" fontId="0" fillId="0" borderId="0" xfId="0" applyAlignment="1">
      <alignment horizontal="right"/>
    </xf>
    <xf numFmtId="0" fontId="17" fillId="0" borderId="2" xfId="0" applyFont="1" applyBorder="1" applyAlignment="1" applyProtection="1">
      <alignment vertical="center"/>
      <protection locked="0"/>
    </xf>
    <xf numFmtId="0" fontId="17" fillId="0" borderId="3" xfId="0" applyFont="1" applyBorder="1" applyAlignment="1" applyProtection="1">
      <alignment vertical="center"/>
      <protection locked="0"/>
    </xf>
    <xf numFmtId="38" fontId="17" fillId="0" borderId="10" xfId="0" applyNumberFormat="1" applyFont="1" applyBorder="1" applyAlignment="1" applyProtection="1">
      <alignment vertical="center"/>
      <protection locked="0"/>
    </xf>
    <xf numFmtId="0" fontId="10" fillId="0" borderId="13" xfId="0" applyFont="1" applyBorder="1"/>
    <xf numFmtId="0" fontId="17" fillId="0" borderId="0" xfId="0" applyFont="1" applyAlignment="1">
      <alignment horizontal="left"/>
    </xf>
    <xf numFmtId="0" fontId="10" fillId="5" borderId="0" xfId="0" applyFont="1" applyFill="1"/>
    <xf numFmtId="0" fontId="10" fillId="2" borderId="0" xfId="0" applyFont="1" applyFill="1"/>
    <xf numFmtId="0" fontId="45" fillId="0" borderId="6" xfId="0" applyFont="1" applyBorder="1" applyAlignment="1">
      <alignment horizontal="center" vertical="center"/>
    </xf>
    <xf numFmtId="0" fontId="63" fillId="0" borderId="6" xfId="3" applyFont="1" applyBorder="1" applyAlignment="1">
      <alignment horizontal="center" vertical="center"/>
    </xf>
    <xf numFmtId="0" fontId="40" fillId="0" borderId="14" xfId="0" applyFont="1" applyBorder="1" applyAlignment="1" applyProtection="1">
      <alignment vertical="center"/>
      <protection locked="0"/>
    </xf>
    <xf numFmtId="0" fontId="40" fillId="0" borderId="11" xfId="0" applyFont="1" applyBorder="1" applyAlignment="1" applyProtection="1">
      <alignment vertical="center"/>
      <protection locked="0"/>
    </xf>
    <xf numFmtId="0" fontId="3" fillId="0" borderId="11" xfId="0" applyFont="1" applyBorder="1" applyAlignment="1">
      <alignment horizontal="center" vertical="center"/>
    </xf>
    <xf numFmtId="0" fontId="3" fillId="0" borderId="16" xfId="0" applyFont="1" applyBorder="1" applyAlignment="1">
      <alignment horizontal="center" vertical="center"/>
    </xf>
    <xf numFmtId="0" fontId="45" fillId="0" borderId="11" xfId="0" applyFont="1" applyBorder="1" applyAlignment="1">
      <alignment horizontal="center" vertical="center"/>
    </xf>
    <xf numFmtId="0" fontId="55" fillId="0" borderId="99" xfId="3" applyFont="1" applyBorder="1" applyAlignment="1" applyProtection="1">
      <alignment horizontal="center" vertical="center"/>
      <protection locked="0"/>
    </xf>
    <xf numFmtId="0" fontId="45" fillId="0" borderId="106" xfId="0" applyFont="1" applyBorder="1"/>
    <xf numFmtId="0" fontId="45" fillId="0" borderId="108" xfId="0" applyFont="1" applyBorder="1" applyAlignment="1">
      <alignment wrapText="1"/>
    </xf>
    <xf numFmtId="0" fontId="45" fillId="0" borderId="16" xfId="0" applyFont="1" applyBorder="1" applyAlignment="1">
      <alignment wrapText="1"/>
    </xf>
    <xf numFmtId="0" fontId="45" fillId="0" borderId="109" xfId="0" applyFont="1" applyBorder="1"/>
    <xf numFmtId="0" fontId="45" fillId="0" borderId="110" xfId="0" applyFont="1" applyBorder="1"/>
    <xf numFmtId="0" fontId="40" fillId="0" borderId="4" xfId="0" applyFont="1" applyBorder="1" applyAlignment="1" applyProtection="1">
      <alignment vertical="center"/>
      <protection locked="0"/>
    </xf>
    <xf numFmtId="0" fontId="45" fillId="0" borderId="7" xfId="0" applyFont="1" applyBorder="1" applyAlignment="1">
      <alignment horizontal="center" vertical="center"/>
    </xf>
    <xf numFmtId="0" fontId="56" fillId="0" borderId="6" xfId="0" applyFont="1" applyBorder="1" applyAlignment="1">
      <alignment horizontal="center" vertical="center"/>
    </xf>
    <xf numFmtId="0" fontId="55" fillId="0" borderId="111" xfId="3" applyFont="1" applyBorder="1" applyAlignment="1">
      <alignment horizontal="center" vertical="center"/>
    </xf>
    <xf numFmtId="0" fontId="45" fillId="0" borderId="111" xfId="0" applyFont="1" applyBorder="1" applyAlignment="1">
      <alignment horizontal="center" vertical="center"/>
    </xf>
    <xf numFmtId="0" fontId="45" fillId="0" borderId="87" xfId="0" applyFont="1" applyBorder="1" applyAlignment="1">
      <alignment horizontal="center" vertical="center"/>
    </xf>
    <xf numFmtId="0" fontId="53" fillId="0" borderId="88" xfId="3" applyFont="1" applyBorder="1" applyAlignment="1">
      <alignment horizontal="center" vertical="center"/>
    </xf>
    <xf numFmtId="0" fontId="53" fillId="0" borderId="113" xfId="3" applyFont="1" applyBorder="1" applyAlignment="1">
      <alignment horizontal="center" vertical="center"/>
    </xf>
    <xf numFmtId="0" fontId="7" fillId="0" borderId="114" xfId="0" applyFont="1" applyBorder="1" applyAlignment="1">
      <alignment horizontal="left" vertical="top"/>
    </xf>
    <xf numFmtId="0" fontId="7" fillId="0" borderId="115" xfId="0" applyFont="1" applyBorder="1" applyAlignment="1">
      <alignment horizontal="left" vertical="top"/>
    </xf>
    <xf numFmtId="0" fontId="51" fillId="0" borderId="116" xfId="0" applyFont="1" applyBorder="1"/>
    <xf numFmtId="0" fontId="10" fillId="0" borderId="117" xfId="0" applyFont="1" applyBorder="1" applyAlignment="1">
      <alignment horizontal="left" vertical="top"/>
    </xf>
    <xf numFmtId="0" fontId="51" fillId="0" borderId="80" xfId="0" applyFont="1" applyBorder="1"/>
    <xf numFmtId="0" fontId="51" fillId="0" borderId="79" xfId="0" applyFont="1" applyBorder="1"/>
    <xf numFmtId="0" fontId="45" fillId="0" borderId="11" xfId="0" applyFont="1" applyBorder="1" applyAlignment="1">
      <alignment wrapText="1"/>
    </xf>
    <xf numFmtId="0" fontId="45" fillId="0" borderId="11" xfId="0" applyFont="1" applyBorder="1"/>
    <xf numFmtId="0" fontId="40" fillId="0" borderId="16" xfId="0" applyFont="1" applyBorder="1" applyAlignment="1">
      <alignment horizontal="center" vertical="center"/>
    </xf>
    <xf numFmtId="0" fontId="9" fillId="0" borderId="9" xfId="0" applyFont="1" applyBorder="1" applyAlignment="1">
      <alignment horizontal="left" vertical="center" wrapText="1"/>
    </xf>
    <xf numFmtId="0" fontId="39" fillId="0" borderId="7" xfId="0" applyFont="1" applyBorder="1" applyAlignment="1">
      <alignment vertical="center" wrapText="1"/>
    </xf>
    <xf numFmtId="0" fontId="17" fillId="0" borderId="0" xfId="0" applyFont="1" applyAlignment="1" applyProtection="1">
      <alignment horizontal="right" vertical="center"/>
      <protection locked="0"/>
    </xf>
    <xf numFmtId="38" fontId="17" fillId="0" borderId="0" xfId="1" applyFont="1" applyBorder="1" applyAlignment="1" applyProtection="1">
      <alignment vertical="center"/>
      <protection locked="0"/>
    </xf>
    <xf numFmtId="38" fontId="17" fillId="0" borderId="15" xfId="0" applyNumberFormat="1" applyFont="1" applyBorder="1" applyAlignment="1" applyProtection="1">
      <alignment vertical="center"/>
      <protection locked="0"/>
    </xf>
    <xf numFmtId="0" fontId="17" fillId="0" borderId="11" xfId="0" applyFont="1" applyBorder="1" applyAlignment="1" applyProtection="1">
      <alignment horizontal="center" vertical="center"/>
      <protection locked="0"/>
    </xf>
    <xf numFmtId="0" fontId="7" fillId="0" borderId="11" xfId="0" applyFont="1" applyBorder="1" applyAlignment="1" applyProtection="1">
      <alignment horizontal="center" vertical="center"/>
      <protection locked="0"/>
    </xf>
    <xf numFmtId="0" fontId="17" fillId="0" borderId="2" xfId="0" applyFont="1" applyBorder="1" applyAlignment="1" applyProtection="1">
      <alignment horizontal="right" vertical="center"/>
      <protection locked="0"/>
    </xf>
    <xf numFmtId="0" fontId="17" fillId="0" borderId="13" xfId="0" applyFont="1" applyBorder="1" applyAlignment="1" applyProtection="1">
      <alignment vertical="center"/>
      <protection locked="0"/>
    </xf>
    <xf numFmtId="0" fontId="40" fillId="0" borderId="9" xfId="0" applyFont="1" applyBorder="1" applyAlignment="1" applyProtection="1">
      <alignment vertical="center"/>
      <protection locked="0"/>
    </xf>
    <xf numFmtId="0" fontId="40" fillId="0" borderId="11" xfId="0" applyFont="1" applyBorder="1" applyAlignment="1" applyProtection="1">
      <alignment horizontal="center" vertical="center"/>
      <protection locked="0"/>
    </xf>
    <xf numFmtId="38" fontId="17" fillId="10" borderId="7" xfId="1" applyFont="1" applyFill="1" applyBorder="1" applyAlignment="1" applyProtection="1">
      <alignment horizontal="right" vertical="center"/>
      <protection locked="0"/>
    </xf>
    <xf numFmtId="38" fontId="17" fillId="10" borderId="8" xfId="1" applyFont="1" applyFill="1" applyBorder="1" applyAlignment="1" applyProtection="1">
      <alignment horizontal="right" vertical="center"/>
      <protection locked="0"/>
    </xf>
    <xf numFmtId="38" fontId="17" fillId="10" borderId="5" xfId="1" applyFont="1" applyFill="1" applyBorder="1" applyAlignment="1" applyProtection="1">
      <alignment horizontal="right" vertical="center"/>
      <protection locked="0"/>
    </xf>
    <xf numFmtId="38" fontId="17" fillId="10" borderId="4" xfId="1" applyFont="1" applyFill="1" applyBorder="1" applyAlignment="1" applyProtection="1">
      <alignment horizontal="right" vertical="center"/>
      <protection locked="0"/>
    </xf>
    <xf numFmtId="38" fontId="17" fillId="10" borderId="9" xfId="1" applyFont="1" applyFill="1" applyBorder="1" applyAlignment="1" applyProtection="1">
      <alignment vertical="center"/>
      <protection locked="0"/>
    </xf>
    <xf numFmtId="38" fontId="17" fillId="0" borderId="103" xfId="1" applyFont="1" applyFill="1" applyBorder="1" applyAlignment="1" applyProtection="1">
      <alignment horizontal="right" vertical="center"/>
      <protection locked="0"/>
    </xf>
    <xf numFmtId="38" fontId="17" fillId="0" borderId="9" xfId="1" applyFont="1" applyFill="1" applyBorder="1" applyAlignment="1" applyProtection="1">
      <alignment vertical="center"/>
      <protection locked="0"/>
    </xf>
    <xf numFmtId="0" fontId="7" fillId="10" borderId="51" xfId="0" applyFont="1" applyFill="1" applyBorder="1" applyAlignment="1">
      <alignment horizontal="center" vertical="center"/>
    </xf>
    <xf numFmtId="0" fontId="7" fillId="10" borderId="17" xfId="3" applyFont="1" applyFill="1" applyBorder="1" applyAlignment="1">
      <alignment horizontal="center" vertical="center"/>
    </xf>
    <xf numFmtId="0" fontId="7" fillId="10" borderId="51" xfId="3" applyFont="1" applyFill="1" applyBorder="1" applyAlignment="1">
      <alignment horizontal="center" vertical="center"/>
    </xf>
    <xf numFmtId="0" fontId="7" fillId="10" borderId="52" xfId="0" applyFont="1" applyFill="1" applyBorder="1" applyAlignment="1">
      <alignment horizontal="center" vertical="center"/>
    </xf>
    <xf numFmtId="0" fontId="7" fillId="10" borderId="52" xfId="3" applyFont="1" applyFill="1" applyBorder="1" applyAlignment="1">
      <alignment horizontal="center" vertical="center"/>
    </xf>
    <xf numFmtId="0" fontId="6" fillId="10" borderId="5" xfId="0" applyFont="1" applyFill="1" applyBorder="1"/>
    <xf numFmtId="0" fontId="7" fillId="10" borderId="14" xfId="3" applyFont="1" applyFill="1" applyBorder="1" applyAlignment="1">
      <alignment horizontal="center" vertical="center"/>
    </xf>
    <xf numFmtId="0" fontId="7" fillId="10" borderId="11" xfId="3" applyFont="1" applyFill="1" applyBorder="1" applyAlignment="1">
      <alignment horizontal="center" vertical="center"/>
    </xf>
    <xf numFmtId="0" fontId="7" fillId="10" borderId="3" xfId="3" applyFont="1" applyFill="1" applyBorder="1" applyAlignment="1">
      <alignment horizontal="center" vertical="center"/>
    </xf>
    <xf numFmtId="0" fontId="7" fillId="10" borderId="1" xfId="3" applyFont="1" applyFill="1" applyBorder="1" applyAlignment="1">
      <alignment horizontal="center" vertical="center"/>
    </xf>
    <xf numFmtId="0" fontId="7" fillId="10" borderId="6" xfId="3" applyFont="1" applyFill="1" applyBorder="1" applyAlignment="1">
      <alignment horizontal="center" vertical="center"/>
    </xf>
    <xf numFmtId="0" fontId="7" fillId="10" borderId="7" xfId="0" applyFont="1" applyFill="1" applyBorder="1"/>
    <xf numFmtId="0" fontId="7" fillId="10" borderId="5" xfId="0" applyFont="1" applyFill="1" applyBorder="1"/>
    <xf numFmtId="0" fontId="17" fillId="0" borderId="7" xfId="0" applyFont="1" applyBorder="1" applyAlignment="1" applyProtection="1">
      <alignment horizontal="center" vertical="center"/>
      <protection locked="0"/>
    </xf>
    <xf numFmtId="38" fontId="17" fillId="10" borderId="7" xfId="1" applyFont="1" applyFill="1" applyBorder="1" applyAlignment="1" applyProtection="1">
      <alignment horizontal="right" vertical="center"/>
    </xf>
    <xf numFmtId="0" fontId="6" fillId="0" borderId="8" xfId="0" applyFont="1" applyBorder="1" applyAlignment="1">
      <alignment horizontal="center" shrinkToFit="1"/>
    </xf>
    <xf numFmtId="0" fontId="6" fillId="0" borderId="0" xfId="0" applyFont="1" applyAlignment="1">
      <alignment horizontal="center" shrinkToFit="1"/>
    </xf>
    <xf numFmtId="0" fontId="6" fillId="0" borderId="0" xfId="0" applyFont="1" applyAlignment="1">
      <alignment horizontal="left"/>
    </xf>
    <xf numFmtId="0" fontId="6" fillId="0" borderId="0" xfId="0" applyFont="1" applyAlignment="1">
      <alignment horizontal="right"/>
    </xf>
    <xf numFmtId="0" fontId="12" fillId="0" borderId="0" xfId="0" applyFont="1" applyAlignment="1">
      <alignment horizontal="center"/>
    </xf>
    <xf numFmtId="0" fontId="17" fillId="0" borderId="6" xfId="0" applyFont="1" applyBorder="1" applyAlignment="1" applyProtection="1">
      <alignment horizontal="center" vertical="center"/>
      <protection locked="0"/>
    </xf>
    <xf numFmtId="0" fontId="17" fillId="0" borderId="7" xfId="0" applyFont="1" applyBorder="1" applyAlignment="1" applyProtection="1">
      <alignment horizontal="center" vertical="center"/>
      <protection locked="0"/>
    </xf>
    <xf numFmtId="0" fontId="17" fillId="0" borderId="8" xfId="0" applyFont="1" applyBorder="1" applyAlignment="1" applyProtection="1">
      <alignment horizontal="center" vertical="center"/>
      <protection locked="0"/>
    </xf>
    <xf numFmtId="0" fontId="17" fillId="0" borderId="1" xfId="0" applyFont="1" applyBorder="1" applyAlignment="1" applyProtection="1">
      <alignment horizontal="center" vertical="center"/>
      <protection locked="0"/>
    </xf>
    <xf numFmtId="0" fontId="17" fillId="0" borderId="14" xfId="0" applyFont="1" applyBorder="1" applyAlignment="1">
      <alignment horizontal="center" vertical="center"/>
    </xf>
    <xf numFmtId="0" fontId="17" fillId="0" borderId="11" xfId="0" applyFont="1" applyBorder="1" applyAlignment="1">
      <alignment horizontal="center" vertical="center"/>
    </xf>
    <xf numFmtId="0" fontId="7" fillId="0" borderId="0" xfId="0" applyFont="1" applyAlignment="1">
      <alignment vertical="center"/>
    </xf>
    <xf numFmtId="0" fontId="7" fillId="0" borderId="0" xfId="0" applyFont="1" applyAlignment="1">
      <alignment horizontal="center" vertical="center"/>
    </xf>
    <xf numFmtId="0" fontId="40" fillId="0" borderId="14" xfId="0" applyFont="1" applyBorder="1" applyAlignment="1" applyProtection="1">
      <alignment horizontal="center" vertical="center"/>
      <protection locked="0"/>
    </xf>
    <xf numFmtId="0" fontId="40" fillId="0" borderId="15" xfId="0" applyFont="1" applyBorder="1" applyAlignment="1" applyProtection="1">
      <alignment horizontal="center" vertical="center"/>
      <protection locked="0"/>
    </xf>
    <xf numFmtId="0" fontId="3" fillId="0" borderId="0" xfId="0" applyFont="1" applyAlignment="1">
      <alignment horizontal="left"/>
    </xf>
    <xf numFmtId="0" fontId="45" fillId="0" borderId="11" xfId="0" applyFont="1" applyBorder="1" applyAlignment="1" applyProtection="1">
      <alignment horizontal="center" vertical="center"/>
      <protection locked="0"/>
    </xf>
    <xf numFmtId="0" fontId="48" fillId="0" borderId="11" xfId="0" applyFont="1" applyBorder="1" applyAlignment="1">
      <alignment horizontal="center" vertical="center" wrapText="1"/>
    </xf>
    <xf numFmtId="0" fontId="45" fillId="0" borderId="6" xfId="0" applyFont="1" applyBorder="1" applyAlignment="1">
      <alignment horizontal="center" vertical="center"/>
    </xf>
    <xf numFmtId="0" fontId="63" fillId="0" borderId="6" xfId="3" applyFont="1" applyBorder="1" applyAlignment="1">
      <alignment horizontal="center" vertical="center"/>
    </xf>
    <xf numFmtId="0" fontId="39" fillId="0" borderId="0" xfId="0" applyFont="1" applyAlignment="1">
      <alignment horizontal="left" vertical="top" wrapText="1"/>
    </xf>
    <xf numFmtId="177" fontId="20" fillId="0" borderId="0" xfId="0" applyNumberFormat="1" applyFont="1" applyAlignment="1">
      <alignment horizontal="left" vertical="center" wrapText="1"/>
    </xf>
    <xf numFmtId="0" fontId="9" fillId="0" borderId="0" xfId="0" applyFont="1" applyAlignment="1">
      <alignment horizontal="left" vertical="center" wrapText="1"/>
    </xf>
    <xf numFmtId="0" fontId="9" fillId="0" borderId="9" xfId="0" applyFont="1" applyBorder="1" applyAlignment="1">
      <alignment horizontal="left" vertical="center" wrapText="1"/>
    </xf>
    <xf numFmtId="0" fontId="9" fillId="0" borderId="0" xfId="0" applyFont="1" applyAlignment="1">
      <alignment vertical="center" wrapText="1"/>
    </xf>
    <xf numFmtId="0" fontId="6" fillId="0" borderId="0" xfId="0" applyFont="1" applyAlignment="1">
      <alignment horizontal="left" vertical="top" wrapText="1"/>
    </xf>
    <xf numFmtId="0" fontId="6" fillId="0" borderId="0" xfId="0" applyFont="1" applyAlignment="1">
      <alignment horizontal="distributed"/>
    </xf>
    <xf numFmtId="0" fontId="9" fillId="0" borderId="0" xfId="0" applyFont="1" applyAlignment="1">
      <alignment horizontal="left" vertical="center"/>
    </xf>
    <xf numFmtId="0" fontId="23" fillId="0" borderId="0" xfId="0" applyFont="1" applyAlignment="1">
      <alignment horizontal="center" vertical="center"/>
    </xf>
    <xf numFmtId="0" fontId="6" fillId="0" borderId="0" xfId="0" applyFont="1" applyAlignment="1">
      <alignment horizontal="center"/>
    </xf>
    <xf numFmtId="0" fontId="6" fillId="0" borderId="9" xfId="0" applyFont="1" applyBorder="1" applyAlignment="1">
      <alignment horizontal="center"/>
    </xf>
    <xf numFmtId="0" fontId="6" fillId="0" borderId="0" xfId="0" applyFont="1" applyAlignment="1">
      <alignment vertical="center"/>
    </xf>
    <xf numFmtId="0" fontId="13" fillId="0" borderId="8" xfId="0" applyFont="1" applyBorder="1" applyAlignment="1">
      <alignment horizontal="center" wrapText="1"/>
    </xf>
    <xf numFmtId="0" fontId="13" fillId="0" borderId="0" xfId="0" applyFont="1" applyAlignment="1">
      <alignment horizontal="center" wrapText="1"/>
    </xf>
    <xf numFmtId="0" fontId="6" fillId="0" borderId="0" xfId="0" applyFont="1" applyAlignment="1">
      <alignment horizontal="right" vertical="center"/>
    </xf>
    <xf numFmtId="0" fontId="9" fillId="0" borderId="0" xfId="0" applyFont="1" applyAlignment="1">
      <alignment horizontal="center" vertical="center" wrapText="1"/>
    </xf>
    <xf numFmtId="0" fontId="9" fillId="0" borderId="8" xfId="0" applyFont="1" applyBorder="1" applyAlignment="1">
      <alignment horizontal="center" vertical="center" wrapText="1"/>
    </xf>
    <xf numFmtId="0" fontId="6" fillId="0" borderId="0" xfId="0" applyFont="1" applyAlignment="1">
      <alignment horizontal="center" vertical="center"/>
    </xf>
    <xf numFmtId="0" fontId="24" fillId="0" borderId="0" xfId="0" applyFont="1" applyAlignment="1">
      <alignment horizontal="left" wrapText="1"/>
    </xf>
    <xf numFmtId="0" fontId="6" fillId="0" borderId="14" xfId="0" applyFont="1" applyBorder="1" applyAlignment="1">
      <alignment horizontal="center"/>
    </xf>
    <xf numFmtId="0" fontId="6" fillId="0" borderId="15" xfId="0" applyFont="1" applyBorder="1" applyAlignment="1">
      <alignment horizontal="center"/>
    </xf>
    <xf numFmtId="0" fontId="6" fillId="0" borderId="10" xfId="0" applyFont="1" applyBorder="1" applyAlignment="1">
      <alignment horizontal="center"/>
    </xf>
    <xf numFmtId="0" fontId="6" fillId="0" borderId="15" xfId="0" applyFont="1" applyBorder="1" applyAlignment="1">
      <alignment horizontal="right"/>
    </xf>
    <xf numFmtId="38" fontId="6" fillId="0" borderId="0" xfId="2" applyFont="1" applyFill="1" applyBorder="1" applyAlignment="1" applyProtection="1"/>
    <xf numFmtId="38" fontId="23" fillId="0" borderId="0" xfId="2" applyFont="1" applyFill="1" applyBorder="1" applyAlignment="1" applyProtection="1">
      <alignment vertical="center"/>
    </xf>
    <xf numFmtId="38" fontId="23" fillId="0" borderId="0" xfId="2" applyFont="1" applyFill="1" applyBorder="1" applyAlignment="1" applyProtection="1"/>
    <xf numFmtId="38" fontId="6" fillId="0" borderId="0" xfId="2" applyFont="1" applyBorder="1" applyAlignment="1" applyProtection="1">
      <alignment horizontal="center"/>
    </xf>
    <xf numFmtId="38" fontId="23" fillId="0" borderId="0" xfId="2" applyFont="1" applyBorder="1" applyAlignment="1" applyProtection="1">
      <alignment horizontal="center"/>
    </xf>
    <xf numFmtId="38" fontId="6" fillId="0" borderId="0" xfId="2" applyFont="1" applyFill="1" applyBorder="1" applyAlignment="1" applyProtection="1">
      <alignment horizontal="center"/>
    </xf>
    <xf numFmtId="0" fontId="39" fillId="0" borderId="0" xfId="0" applyFont="1" applyAlignment="1">
      <alignment vertical="center"/>
    </xf>
    <xf numFmtId="0" fontId="45" fillId="0" borderId="0" xfId="0" applyFont="1" applyAlignment="1">
      <alignment vertical="center"/>
    </xf>
    <xf numFmtId="38" fontId="6" fillId="0" borderId="0" xfId="2" applyFont="1" applyFill="1" applyBorder="1" applyAlignment="1" applyProtection="1">
      <alignment horizontal="center" wrapText="1"/>
    </xf>
    <xf numFmtId="0" fontId="9" fillId="0" borderId="11" xfId="0" applyFont="1" applyBorder="1" applyAlignment="1">
      <alignment horizontal="center" vertical="center" wrapText="1"/>
    </xf>
    <xf numFmtId="0" fontId="39" fillId="0" borderId="0" xfId="0" applyFont="1" applyAlignment="1">
      <alignment horizontal="distributed"/>
    </xf>
    <xf numFmtId="38" fontId="39" fillId="0" borderId="0" xfId="2" applyFont="1" applyFill="1" applyBorder="1" applyAlignment="1" applyProtection="1"/>
    <xf numFmtId="0" fontId="48" fillId="0" borderId="0" xfId="0" applyFont="1" applyAlignment="1">
      <alignment horizontal="left" vertical="center" wrapText="1"/>
    </xf>
    <xf numFmtId="0" fontId="48" fillId="0" borderId="0" xfId="0" applyFont="1" applyAlignment="1">
      <alignment horizontal="left" vertical="center"/>
    </xf>
    <xf numFmtId="38" fontId="39" fillId="0" borderId="0" xfId="2" applyFont="1" applyBorder="1" applyAlignment="1" applyProtection="1">
      <alignment horizontal="center"/>
    </xf>
    <xf numFmtId="38" fontId="23" fillId="9" borderId="0" xfId="2" applyFont="1" applyFill="1" applyBorder="1" applyAlignment="1" applyProtection="1"/>
    <xf numFmtId="0" fontId="6" fillId="9" borderId="0" xfId="0" applyFont="1" applyFill="1" applyAlignment="1">
      <alignment horizontal="right"/>
    </xf>
    <xf numFmtId="0" fontId="6" fillId="0" borderId="15" xfId="0" applyFont="1" applyBorder="1" applyAlignment="1">
      <alignment horizontal="left"/>
    </xf>
    <xf numFmtId="0" fontId="7" fillId="0" borderId="0" xfId="0" applyFont="1" applyAlignment="1">
      <alignment vertical="center" wrapText="1"/>
    </xf>
    <xf numFmtId="0" fontId="21" fillId="0" borderId="16" xfId="4" applyFont="1" applyBorder="1"/>
    <xf numFmtId="0" fontId="21" fillId="2" borderId="0" xfId="4" applyFont="1" applyFill="1"/>
    <xf numFmtId="0" fontId="21" fillId="2" borderId="0" xfId="8" applyFont="1" applyFill="1" applyAlignment="1">
      <alignment horizontal="right"/>
    </xf>
    <xf numFmtId="0" fontId="21" fillId="2" borderId="0" xfId="8" applyFont="1" applyFill="1"/>
    <xf numFmtId="0" fontId="17" fillId="0" borderId="0" xfId="0" applyFont="1" applyAlignment="1" applyProtection="1">
      <alignment horizontal="centerContinuous" vertical="center"/>
      <protection locked="0"/>
    </xf>
    <xf numFmtId="0" fontId="9" fillId="0" borderId="1" xfId="0" applyFont="1" applyBorder="1" applyAlignment="1" applyProtection="1">
      <alignment horizontal="center" vertical="center"/>
      <protection locked="0"/>
    </xf>
    <xf numFmtId="0" fontId="9" fillId="0" borderId="8" xfId="0" applyFont="1" applyBorder="1" applyAlignment="1" applyProtection="1">
      <alignment horizontal="center" vertical="center"/>
      <protection locked="0"/>
    </xf>
    <xf numFmtId="0" fontId="7" fillId="0" borderId="5" xfId="0" applyFont="1" applyBorder="1" applyAlignment="1" applyProtection="1">
      <alignment horizontal="center" vertical="center"/>
      <protection locked="0"/>
    </xf>
    <xf numFmtId="0" fontId="9" fillId="0" borderId="5" xfId="0" applyFont="1" applyBorder="1" applyAlignment="1" applyProtection="1">
      <alignment horizontal="center" vertical="center"/>
      <protection locked="0"/>
    </xf>
    <xf numFmtId="0" fontId="9" fillId="0" borderId="4" xfId="0" applyFont="1" applyBorder="1" applyAlignment="1" applyProtection="1">
      <alignment horizontal="center" vertical="center"/>
      <protection locked="0"/>
    </xf>
    <xf numFmtId="0" fontId="6" fillId="0" borderId="6" xfId="0" applyFont="1" applyBorder="1" applyAlignment="1" applyProtection="1">
      <alignment horizontal="right" vertical="center"/>
      <protection locked="0"/>
    </xf>
    <xf numFmtId="38" fontId="6" fillId="2" borderId="7" xfId="1" applyFont="1" applyFill="1" applyBorder="1" applyAlignment="1" applyProtection="1">
      <alignment horizontal="right" vertical="center"/>
      <protection locked="0"/>
    </xf>
    <xf numFmtId="38" fontId="6" fillId="2" borderId="8" xfId="1" applyFont="1" applyFill="1" applyBorder="1" applyAlignment="1" applyProtection="1">
      <alignment horizontal="right" vertical="center"/>
      <protection locked="0"/>
    </xf>
    <xf numFmtId="38" fontId="6" fillId="0" borderId="8" xfId="1" applyFont="1" applyBorder="1" applyAlignment="1" applyProtection="1">
      <alignment horizontal="right" vertical="center"/>
    </xf>
    <xf numFmtId="38" fontId="6" fillId="0" borderId="7" xfId="1" applyFont="1" applyBorder="1" applyAlignment="1" applyProtection="1">
      <alignment horizontal="right" vertical="center"/>
    </xf>
    <xf numFmtId="38" fontId="6" fillId="2" borderId="7" xfId="1" applyFont="1" applyFill="1" applyBorder="1" applyAlignment="1" applyProtection="1">
      <alignment horizontal="right" vertical="center"/>
    </xf>
    <xf numFmtId="38" fontId="6" fillId="0" borderId="7" xfId="1" applyFont="1" applyBorder="1" applyAlignment="1" applyProtection="1">
      <alignment horizontal="right" vertical="center"/>
      <protection locked="0"/>
    </xf>
    <xf numFmtId="38" fontId="6" fillId="2" borderId="5" xfId="1" applyFont="1" applyFill="1" applyBorder="1" applyAlignment="1" applyProtection="1">
      <alignment horizontal="right" vertical="center"/>
      <protection locked="0"/>
    </xf>
    <xf numFmtId="38" fontId="6" fillId="2" borderId="4" xfId="1" applyFont="1" applyFill="1" applyBorder="1" applyAlignment="1" applyProtection="1">
      <alignment horizontal="right" vertical="center"/>
      <protection locked="0"/>
    </xf>
    <xf numFmtId="38" fontId="6" fillId="0" borderId="4" xfId="1" applyFont="1" applyBorder="1" applyAlignment="1" applyProtection="1">
      <alignment horizontal="right" vertical="center"/>
    </xf>
    <xf numFmtId="38" fontId="6" fillId="0" borderId="5" xfId="1" applyFont="1" applyBorder="1" applyAlignment="1" applyProtection="1">
      <alignment horizontal="right" vertical="center"/>
    </xf>
    <xf numFmtId="38" fontId="6" fillId="2" borderId="5" xfId="1" applyFont="1" applyFill="1" applyBorder="1" applyAlignment="1" applyProtection="1">
      <alignment horizontal="right" vertical="center"/>
    </xf>
    <xf numFmtId="38" fontId="6" fillId="0" borderId="5" xfId="1" applyFont="1" applyBorder="1" applyAlignment="1" applyProtection="1">
      <alignment horizontal="right" vertical="center"/>
      <protection locked="0"/>
    </xf>
    <xf numFmtId="38" fontId="6" fillId="0" borderId="11" xfId="1" applyFont="1" applyBorder="1" applyAlignment="1" applyProtection="1">
      <alignment horizontal="right" vertical="center"/>
    </xf>
    <xf numFmtId="0" fontId="6" fillId="0" borderId="14" xfId="0" applyFont="1" applyBorder="1" applyAlignment="1" applyProtection="1">
      <alignment horizontal="centerContinuous" vertical="center"/>
      <protection locked="0"/>
    </xf>
    <xf numFmtId="0" fontId="6" fillId="0" borderId="15" xfId="0" applyFont="1" applyBorder="1" applyAlignment="1" applyProtection="1">
      <alignment horizontal="centerContinuous" vertical="center"/>
      <protection locked="0"/>
    </xf>
    <xf numFmtId="0" fontId="6" fillId="0" borderId="10" xfId="0" applyFont="1" applyBorder="1" applyAlignment="1" applyProtection="1">
      <alignment horizontal="centerContinuous" vertical="center"/>
      <protection locked="0"/>
    </xf>
    <xf numFmtId="0" fontId="6" fillId="0" borderId="10" xfId="0" applyFont="1" applyBorder="1" applyAlignment="1" applyProtection="1">
      <alignment vertical="center"/>
      <protection locked="0"/>
    </xf>
    <xf numFmtId="0" fontId="6" fillId="0" borderId="1" xfId="0" applyFont="1" applyBorder="1" applyAlignment="1" applyProtection="1">
      <alignment vertical="center"/>
      <protection locked="0"/>
    </xf>
    <xf numFmtId="0" fontId="6" fillId="0" borderId="3" xfId="0" applyFont="1" applyBorder="1" applyAlignment="1" applyProtection="1">
      <alignment horizontal="right" vertical="center"/>
      <protection locked="0"/>
    </xf>
    <xf numFmtId="0" fontId="6" fillId="0" borderId="2" xfId="0" applyFont="1" applyBorder="1" applyAlignment="1" applyProtection="1">
      <alignment vertical="center"/>
      <protection locked="0"/>
    </xf>
    <xf numFmtId="0" fontId="6" fillId="0" borderId="9" xfId="0" applyFont="1" applyBorder="1" applyAlignment="1" applyProtection="1">
      <alignment vertical="center"/>
      <protection locked="0"/>
    </xf>
    <xf numFmtId="0" fontId="6" fillId="0" borderId="8" xfId="0" applyFont="1" applyBorder="1" applyAlignment="1" applyProtection="1">
      <alignment vertical="center"/>
      <protection locked="0"/>
    </xf>
    <xf numFmtId="0" fontId="6" fillId="2" borderId="9" xfId="0" applyFont="1" applyFill="1" applyBorder="1" applyAlignment="1" applyProtection="1">
      <alignment horizontal="right" vertical="center"/>
      <protection locked="0"/>
    </xf>
    <xf numFmtId="0" fontId="6" fillId="2" borderId="0" xfId="0" applyFont="1" applyFill="1" applyAlignment="1" applyProtection="1">
      <alignment vertical="center"/>
      <protection locked="0"/>
    </xf>
    <xf numFmtId="0" fontId="6" fillId="2" borderId="9" xfId="0" applyFont="1" applyFill="1" applyBorder="1" applyAlignment="1" applyProtection="1">
      <alignment vertical="center"/>
      <protection locked="0"/>
    </xf>
    <xf numFmtId="0" fontId="6" fillId="0" borderId="14" xfId="0" applyFont="1" applyBorder="1" applyAlignment="1" applyProtection="1">
      <alignment vertical="center"/>
      <protection locked="0"/>
    </xf>
    <xf numFmtId="0" fontId="6" fillId="0" borderId="15" xfId="0" applyFont="1" applyBorder="1" applyAlignment="1" applyProtection="1">
      <alignment vertical="center"/>
      <protection locked="0"/>
    </xf>
    <xf numFmtId="0" fontId="26" fillId="0" borderId="0" xfId="0" applyFont="1" applyAlignment="1" applyProtection="1">
      <alignment horizontal="centerContinuous" vertical="center"/>
      <protection locked="0"/>
    </xf>
    <xf numFmtId="0" fontId="9" fillId="0" borderId="7" xfId="0" applyFont="1" applyBorder="1" applyAlignment="1" applyProtection="1">
      <alignment horizontal="center" vertical="center"/>
      <protection locked="0"/>
    </xf>
    <xf numFmtId="38" fontId="17" fillId="2" borderId="7" xfId="1" applyFont="1" applyFill="1" applyBorder="1" applyAlignment="1" applyProtection="1">
      <alignment horizontal="right" vertical="center"/>
      <protection locked="0"/>
    </xf>
    <xf numFmtId="38" fontId="17" fillId="2" borderId="8" xfId="1" applyFont="1" applyFill="1" applyBorder="1" applyAlignment="1" applyProtection="1">
      <alignment horizontal="right" vertical="center"/>
      <protection locked="0"/>
    </xf>
    <xf numFmtId="38" fontId="17" fillId="0" borderId="7" xfId="1" applyFont="1" applyFill="1" applyBorder="1" applyAlignment="1" applyProtection="1">
      <alignment vertical="center"/>
    </xf>
    <xf numFmtId="38" fontId="17" fillId="2" borderId="7" xfId="1" applyFont="1" applyFill="1" applyBorder="1" applyAlignment="1" applyProtection="1">
      <alignment vertical="center"/>
    </xf>
    <xf numFmtId="38" fontId="17" fillId="0" borderId="7" xfId="1" applyFont="1" applyFill="1" applyBorder="1" applyAlignment="1" applyProtection="1">
      <alignment horizontal="center" vertical="center"/>
    </xf>
    <xf numFmtId="38" fontId="17" fillId="2" borderId="5" xfId="1" applyFont="1" applyFill="1" applyBorder="1" applyAlignment="1" applyProtection="1">
      <alignment horizontal="right" vertical="center"/>
      <protection locked="0"/>
    </xf>
    <xf numFmtId="38" fontId="17" fillId="2" borderId="4" xfId="1" applyFont="1" applyFill="1" applyBorder="1" applyAlignment="1" applyProtection="1">
      <alignment horizontal="right" vertical="center"/>
      <protection locked="0"/>
    </xf>
    <xf numFmtId="38" fontId="17" fillId="0" borderId="5" xfId="1" applyFont="1" applyFill="1" applyBorder="1" applyAlignment="1" applyProtection="1">
      <alignment vertical="center"/>
    </xf>
    <xf numFmtId="38" fontId="17" fillId="2" borderId="5" xfId="1" applyFont="1" applyFill="1" applyBorder="1" applyAlignment="1" applyProtection="1">
      <alignment vertical="center"/>
    </xf>
    <xf numFmtId="38" fontId="17" fillId="0" borderId="5" xfId="1" applyFont="1" applyFill="1" applyBorder="1" applyAlignment="1" applyProtection="1">
      <alignment horizontal="center" vertical="center"/>
    </xf>
    <xf numFmtId="38" fontId="17" fillId="0" borderId="11" xfId="1" applyFont="1" applyFill="1" applyBorder="1" applyAlignment="1" applyProtection="1">
      <alignment horizontal="right" vertical="center"/>
    </xf>
    <xf numFmtId="38" fontId="17" fillId="2" borderId="9" xfId="1" applyFont="1" applyFill="1" applyBorder="1" applyAlignment="1" applyProtection="1">
      <alignment vertical="center"/>
      <protection locked="0"/>
    </xf>
    <xf numFmtId="38" fontId="17" fillId="2" borderId="0" xfId="1" applyFont="1" applyFill="1" applyBorder="1" applyAlignment="1" applyProtection="1">
      <alignment vertical="center"/>
      <protection locked="0"/>
    </xf>
    <xf numFmtId="0" fontId="17" fillId="2" borderId="0" xfId="0" applyFont="1" applyFill="1" applyAlignment="1" applyProtection="1">
      <alignment horizontal="right" vertical="center"/>
      <protection locked="0"/>
    </xf>
    <xf numFmtId="0" fontId="17" fillId="2" borderId="0" xfId="0" applyFont="1" applyFill="1" applyAlignment="1" applyProtection="1">
      <alignment vertical="center"/>
      <protection locked="0"/>
    </xf>
    <xf numFmtId="0" fontId="17" fillId="2" borderId="9" xfId="0" applyFont="1" applyFill="1" applyBorder="1" applyAlignment="1" applyProtection="1">
      <alignment vertical="center"/>
      <protection locked="0"/>
    </xf>
    <xf numFmtId="0" fontId="17" fillId="2" borderId="13" xfId="0" applyFont="1" applyFill="1" applyBorder="1" applyAlignment="1" applyProtection="1">
      <alignment vertical="center"/>
      <protection locked="0"/>
    </xf>
    <xf numFmtId="0" fontId="17" fillId="2" borderId="12" xfId="0" applyFont="1" applyFill="1" applyBorder="1" applyAlignment="1" applyProtection="1">
      <alignment vertical="center"/>
      <protection locked="0"/>
    </xf>
    <xf numFmtId="0" fontId="17" fillId="0" borderId="12" xfId="0" applyFont="1" applyBorder="1" applyAlignment="1" applyProtection="1">
      <alignment vertical="center"/>
      <protection locked="0"/>
    </xf>
    <xf numFmtId="0" fontId="6" fillId="2" borderId="7" xfId="0" applyFont="1" applyFill="1" applyBorder="1" applyAlignment="1">
      <alignment horizontal="left" vertical="center" wrapText="1" shrinkToFit="1"/>
    </xf>
    <xf numFmtId="38" fontId="6" fillId="12" borderId="7" xfId="1" applyFont="1" applyFill="1" applyBorder="1" applyAlignment="1" applyProtection="1">
      <alignment horizontal="right" vertical="center"/>
      <protection locked="0"/>
    </xf>
    <xf numFmtId="38" fontId="6" fillId="12" borderId="8" xfId="1" applyFont="1" applyFill="1" applyBorder="1" applyAlignment="1" applyProtection="1">
      <alignment horizontal="right" vertical="center"/>
      <protection locked="0"/>
    </xf>
    <xf numFmtId="38" fontId="6" fillId="2" borderId="8" xfId="1" applyFont="1" applyFill="1" applyBorder="1" applyAlignment="1" applyProtection="1">
      <alignment horizontal="right" vertical="center"/>
    </xf>
    <xf numFmtId="38" fontId="6" fillId="5" borderId="8" xfId="1" applyFont="1" applyFill="1" applyBorder="1" applyAlignment="1" applyProtection="1">
      <alignment horizontal="right" vertical="center" shrinkToFit="1"/>
      <protection locked="0"/>
    </xf>
    <xf numFmtId="0" fontId="6" fillId="2" borderId="5" xfId="0" applyFont="1" applyFill="1" applyBorder="1" applyAlignment="1">
      <alignment horizontal="left" vertical="center" wrapText="1" shrinkToFit="1"/>
    </xf>
    <xf numFmtId="38" fontId="6" fillId="12" borderId="5" xfId="1" applyFont="1" applyFill="1" applyBorder="1" applyAlignment="1" applyProtection="1">
      <alignment horizontal="right" vertical="center"/>
      <protection locked="0"/>
    </xf>
    <xf numFmtId="38" fontId="6" fillId="12" borderId="4" xfId="1" applyFont="1" applyFill="1" applyBorder="1" applyAlignment="1" applyProtection="1">
      <alignment horizontal="right" vertical="center"/>
      <protection locked="0"/>
    </xf>
    <xf numFmtId="38" fontId="6" fillId="2" borderId="4" xfId="1" applyFont="1" applyFill="1" applyBorder="1" applyAlignment="1" applyProtection="1">
      <alignment horizontal="right" vertical="center"/>
    </xf>
    <xf numFmtId="38" fontId="6" fillId="5" borderId="4" xfId="1" applyFont="1" applyFill="1" applyBorder="1" applyAlignment="1" applyProtection="1">
      <alignment horizontal="right" vertical="center" shrinkToFit="1"/>
      <protection locked="0"/>
    </xf>
    <xf numFmtId="0" fontId="6" fillId="0" borderId="1" xfId="0" applyFont="1" applyBorder="1" applyAlignment="1" applyProtection="1">
      <alignment horizontal="left" vertical="center"/>
      <protection locked="0"/>
    </xf>
    <xf numFmtId="0" fontId="6" fillId="0" borderId="3" xfId="0" applyFont="1" applyBorder="1" applyAlignment="1" applyProtection="1">
      <alignment vertical="center"/>
      <protection locked="0"/>
    </xf>
    <xf numFmtId="0" fontId="6" fillId="0" borderId="8" xfId="0" applyFont="1" applyBorder="1" applyAlignment="1" applyProtection="1">
      <alignment horizontal="left" vertical="center"/>
      <protection locked="0"/>
    </xf>
    <xf numFmtId="38" fontId="6" fillId="12" borderId="9" xfId="1" applyFont="1" applyFill="1" applyBorder="1" applyAlignment="1" applyProtection="1">
      <alignment horizontal="right" vertical="center"/>
      <protection locked="0"/>
    </xf>
    <xf numFmtId="0" fontId="6" fillId="12" borderId="0" xfId="0" applyFont="1" applyFill="1" applyAlignment="1" applyProtection="1">
      <alignment vertical="center"/>
      <protection locked="0"/>
    </xf>
    <xf numFmtId="0" fontId="6" fillId="12" borderId="9" xfId="0" applyFont="1" applyFill="1" applyBorder="1" applyAlignment="1" applyProtection="1">
      <alignment vertical="center"/>
      <protection locked="0"/>
    </xf>
    <xf numFmtId="38" fontId="6" fillId="12" borderId="9" xfId="1" applyFont="1" applyFill="1" applyBorder="1" applyAlignment="1" applyProtection="1">
      <alignment vertical="center"/>
      <protection locked="0"/>
    </xf>
    <xf numFmtId="38" fontId="6" fillId="12" borderId="10" xfId="1" applyFont="1" applyFill="1" applyBorder="1" applyAlignment="1" applyProtection="1">
      <alignment vertical="center"/>
      <protection locked="0"/>
    </xf>
    <xf numFmtId="0" fontId="7" fillId="5" borderId="51" xfId="0" applyFont="1" applyFill="1" applyBorder="1" applyAlignment="1">
      <alignment vertical="center"/>
    </xf>
    <xf numFmtId="0" fontId="7" fillId="5" borderId="52" xfId="0" applyFont="1" applyFill="1" applyBorder="1" applyAlignment="1">
      <alignment vertical="center"/>
    </xf>
    <xf numFmtId="0" fontId="7" fillId="5" borderId="14" xfId="3" applyFont="1" applyFill="1" applyBorder="1" applyAlignment="1">
      <alignment horizontal="center" vertical="center"/>
    </xf>
    <xf numFmtId="0" fontId="7" fillId="5" borderId="11" xfId="3" applyFont="1" applyFill="1" applyBorder="1" applyAlignment="1">
      <alignment horizontal="center" vertical="center"/>
    </xf>
    <xf numFmtId="0" fontId="7" fillId="5" borderId="3" xfId="3" applyFont="1" applyFill="1" applyBorder="1" applyAlignment="1">
      <alignment horizontal="center" vertical="center"/>
    </xf>
    <xf numFmtId="0" fontId="7" fillId="5" borderId="1" xfId="3" applyFont="1" applyFill="1" applyBorder="1" applyAlignment="1">
      <alignment horizontal="center" vertical="center"/>
    </xf>
    <xf numFmtId="0" fontId="7" fillId="5" borderId="6" xfId="3" applyFont="1" applyFill="1" applyBorder="1" applyAlignment="1">
      <alignment horizontal="center" vertical="center"/>
    </xf>
    <xf numFmtId="0" fontId="7" fillId="5" borderId="7" xfId="0" applyFont="1" applyFill="1" applyBorder="1"/>
    <xf numFmtId="0" fontId="7" fillId="5" borderId="5" xfId="0" applyFont="1" applyFill="1" applyBorder="1"/>
    <xf numFmtId="0" fontId="22" fillId="0" borderId="0" xfId="0" applyFont="1" applyAlignment="1">
      <alignment horizontal="center"/>
    </xf>
    <xf numFmtId="0" fontId="7" fillId="0" borderId="11" xfId="0" applyFont="1" applyBorder="1" applyAlignment="1">
      <alignment horizontal="distributed" indent="2"/>
    </xf>
    <xf numFmtId="0" fontId="7" fillId="0" borderId="11" xfId="0" applyFont="1" applyBorder="1" applyAlignment="1">
      <alignment horizontal="center"/>
    </xf>
    <xf numFmtId="0" fontId="7" fillId="0" borderId="11" xfId="0" applyFont="1" applyBorder="1" applyAlignment="1">
      <alignment horizontal="center" shrinkToFit="1"/>
    </xf>
    <xf numFmtId="0" fontId="7" fillId="0" borderId="6" xfId="0" applyFont="1" applyBorder="1"/>
    <xf numFmtId="0" fontId="7" fillId="0" borderId="6" xfId="0" applyFont="1" applyBorder="1" applyAlignment="1">
      <alignment horizontal="center"/>
    </xf>
    <xf numFmtId="0" fontId="7" fillId="0" borderId="1" xfId="0" applyFont="1" applyBorder="1" applyAlignment="1">
      <alignment horizontal="center"/>
    </xf>
    <xf numFmtId="0" fontId="7" fillId="0" borderId="2" xfId="0" applyFont="1" applyBorder="1" applyAlignment="1">
      <alignment horizontal="center"/>
    </xf>
    <xf numFmtId="0" fontId="7" fillId="0" borderId="3" xfId="0" applyFont="1" applyBorder="1" applyAlignment="1">
      <alignment horizontal="center"/>
    </xf>
    <xf numFmtId="0" fontId="7" fillId="0" borderId="7" xfId="0" applyFont="1" applyBorder="1"/>
    <xf numFmtId="0" fontId="7" fillId="0" borderId="7" xfId="0" applyFont="1" applyBorder="1" applyAlignment="1">
      <alignment horizontal="center"/>
    </xf>
    <xf numFmtId="57" fontId="7" fillId="0" borderId="8" xfId="0" applyNumberFormat="1" applyFont="1" applyBorder="1" applyAlignment="1">
      <alignment horizontal="center"/>
    </xf>
    <xf numFmtId="57" fontId="7" fillId="0" borderId="9" xfId="0" applyNumberFormat="1" applyFont="1" applyBorder="1" applyAlignment="1">
      <alignment horizontal="center"/>
    </xf>
    <xf numFmtId="0" fontId="7" fillId="0" borderId="8" xfId="0" applyFont="1" applyBorder="1" applyAlignment="1">
      <alignment horizontal="center"/>
    </xf>
    <xf numFmtId="0" fontId="7" fillId="0" borderId="9" xfId="0" applyFont="1" applyBorder="1" applyAlignment="1">
      <alignment horizontal="center"/>
    </xf>
    <xf numFmtId="56" fontId="7" fillId="0" borderId="8" xfId="0" applyNumberFormat="1" applyFont="1" applyBorder="1" applyAlignment="1">
      <alignment horizontal="center"/>
    </xf>
    <xf numFmtId="56" fontId="7" fillId="0" borderId="9" xfId="0" applyNumberFormat="1" applyFont="1" applyBorder="1" applyAlignment="1">
      <alignment horizontal="center"/>
    </xf>
    <xf numFmtId="0" fontId="7" fillId="0" borderId="54" xfId="0" applyFont="1" applyBorder="1"/>
    <xf numFmtId="0" fontId="7" fillId="0" borderId="55" xfId="0" applyFont="1" applyBorder="1"/>
    <xf numFmtId="0" fontId="7" fillId="0" borderId="56" xfId="0" applyFont="1" applyBorder="1" applyAlignment="1">
      <alignment horizontal="center"/>
    </xf>
    <xf numFmtId="0" fontId="7" fillId="0" borderId="56" xfId="0" applyFont="1" applyBorder="1"/>
    <xf numFmtId="0" fontId="7" fillId="0" borderId="57" xfId="0" applyFont="1" applyBorder="1" applyAlignment="1">
      <alignment horizontal="center"/>
    </xf>
    <xf numFmtId="0" fontId="34" fillId="0" borderId="58" xfId="0" applyFont="1" applyBorder="1" applyAlignment="1">
      <alignment horizontal="center"/>
    </xf>
    <xf numFmtId="0" fontId="7" fillId="0" borderId="5" xfId="0" applyFont="1" applyBorder="1"/>
    <xf numFmtId="0" fontId="27" fillId="0" borderId="0" xfId="0" applyFont="1" applyAlignment="1">
      <alignment vertical="center"/>
    </xf>
    <xf numFmtId="0" fontId="31" fillId="0" borderId="0" xfId="0" applyFont="1" applyAlignment="1">
      <alignment horizontal="right" vertical="center"/>
    </xf>
    <xf numFmtId="0" fontId="20" fillId="0" borderId="0" xfId="0" applyFont="1" applyAlignment="1">
      <alignment vertical="center"/>
    </xf>
    <xf numFmtId="177" fontId="31" fillId="0" borderId="73" xfId="0" applyNumberFormat="1" applyFont="1" applyBorder="1" applyAlignment="1" applyProtection="1">
      <alignment vertical="center"/>
      <protection locked="0"/>
    </xf>
    <xf numFmtId="177" fontId="31" fillId="0" borderId="0" xfId="0" applyNumberFormat="1" applyFont="1" applyAlignment="1">
      <alignment vertical="center"/>
    </xf>
    <xf numFmtId="0" fontId="9" fillId="0" borderId="0" xfId="0" applyFont="1" applyAlignment="1">
      <alignment vertical="top"/>
    </xf>
    <xf numFmtId="0" fontId="9" fillId="0" borderId="0" xfId="0" applyFont="1" applyAlignment="1">
      <alignment vertical="top" wrapText="1"/>
    </xf>
    <xf numFmtId="0" fontId="48" fillId="0" borderId="0" xfId="0" applyFont="1" applyAlignment="1">
      <alignment horizontal="left" vertical="top"/>
    </xf>
    <xf numFmtId="38" fontId="6" fillId="0" borderId="8" xfId="1" applyFont="1" applyFill="1" applyBorder="1" applyAlignment="1" applyProtection="1">
      <alignment horizontal="right" vertical="center"/>
      <protection locked="0"/>
    </xf>
    <xf numFmtId="38" fontId="6" fillId="2" borderId="8" xfId="1" applyFont="1" applyFill="1" applyBorder="1" applyAlignment="1" applyProtection="1">
      <alignment horizontal="right" vertical="center" shrinkToFit="1"/>
      <protection locked="0"/>
    </xf>
    <xf numFmtId="38" fontId="6" fillId="2" borderId="4" xfId="1" applyFont="1" applyFill="1" applyBorder="1" applyAlignment="1" applyProtection="1">
      <alignment horizontal="right" vertical="center" shrinkToFit="1"/>
      <protection locked="0"/>
    </xf>
    <xf numFmtId="0" fontId="6" fillId="0" borderId="0" xfId="0" applyFont="1" applyFill="1"/>
    <xf numFmtId="38" fontId="6" fillId="0" borderId="0" xfId="2" applyFont="1" applyFill="1" applyBorder="1" applyAlignment="1">
      <alignment horizontal="center" vertical="center"/>
    </xf>
    <xf numFmtId="0" fontId="6" fillId="0" borderId="0" xfId="0" applyFont="1" applyBorder="1"/>
    <xf numFmtId="0" fontId="39" fillId="0" borderId="0" xfId="0" applyFont="1" applyBorder="1"/>
    <xf numFmtId="0" fontId="39" fillId="0" borderId="8" xfId="0" applyFont="1" applyFill="1" applyBorder="1" applyAlignment="1">
      <alignment horizontal="right" vertical="center"/>
    </xf>
    <xf numFmtId="0" fontId="39" fillId="0" borderId="9" xfId="0" applyFont="1" applyFill="1" applyBorder="1" applyAlignment="1">
      <alignment vertical="center"/>
    </xf>
    <xf numFmtId="0" fontId="39" fillId="0" borderId="8" xfId="0" applyFont="1" applyFill="1" applyBorder="1" applyAlignment="1">
      <alignment horizontal="right"/>
    </xf>
    <xf numFmtId="0" fontId="39" fillId="0" borderId="9" xfId="0" applyFont="1" applyFill="1" applyBorder="1"/>
    <xf numFmtId="0" fontId="9" fillId="0" borderId="13" xfId="0" applyFont="1" applyBorder="1" applyAlignment="1">
      <alignment horizontal="center" vertical="center" wrapText="1"/>
    </xf>
    <xf numFmtId="0" fontId="9" fillId="0" borderId="0" xfId="0" applyFont="1" applyBorder="1" applyAlignment="1">
      <alignment horizontal="center" vertical="center" wrapText="1"/>
    </xf>
    <xf numFmtId="0" fontId="9" fillId="0" borderId="9" xfId="0" applyFont="1" applyBorder="1" applyAlignment="1">
      <alignment horizontal="center" vertical="center" wrapText="1"/>
    </xf>
    <xf numFmtId="0" fontId="9" fillId="0" borderId="2" xfId="0" applyFont="1" applyBorder="1" applyAlignment="1">
      <alignment horizontal="center" vertical="center" wrapText="1"/>
    </xf>
    <xf numFmtId="0" fontId="12" fillId="0" borderId="0" xfId="0" applyFont="1" applyAlignment="1" applyProtection="1">
      <alignment vertical="center"/>
      <protection locked="0"/>
    </xf>
    <xf numFmtId="0" fontId="67" fillId="0" borderId="0" xfId="0" applyFont="1" applyAlignment="1" applyProtection="1">
      <alignment vertical="center"/>
      <protection locked="0"/>
    </xf>
    <xf numFmtId="0" fontId="12" fillId="0" borderId="0" xfId="0" applyFont="1" applyAlignment="1" applyProtection="1">
      <alignment horizontal="centerContinuous" vertical="center"/>
      <protection locked="0"/>
    </xf>
    <xf numFmtId="0" fontId="12" fillId="0" borderId="6" xfId="0" applyFont="1" applyBorder="1" applyAlignment="1" applyProtection="1">
      <alignment vertical="center"/>
      <protection locked="0"/>
    </xf>
    <xf numFmtId="0" fontId="12" fillId="0" borderId="1" xfId="0" applyFont="1" applyBorder="1" applyAlignment="1" applyProtection="1">
      <alignment horizontal="center" vertical="center"/>
      <protection locked="0"/>
    </xf>
    <xf numFmtId="0" fontId="12" fillId="0" borderId="6" xfId="0" applyFont="1" applyBorder="1" applyAlignment="1" applyProtection="1">
      <alignment horizontal="center" vertical="center"/>
      <protection locked="0"/>
    </xf>
    <xf numFmtId="0" fontId="12" fillId="0" borderId="7" xfId="0" applyFont="1" applyBorder="1" applyAlignment="1" applyProtection="1">
      <alignment horizontal="center" vertical="center"/>
      <protection locked="0"/>
    </xf>
    <xf numFmtId="0" fontId="12" fillId="0" borderId="8" xfId="0" applyFont="1" applyBorder="1" applyAlignment="1" applyProtection="1">
      <alignment horizontal="center" vertical="center"/>
      <protection locked="0"/>
    </xf>
    <xf numFmtId="0" fontId="12" fillId="0" borderId="7" xfId="0" applyFont="1" applyBorder="1" applyAlignment="1" applyProtection="1">
      <alignment vertical="center"/>
      <protection locked="0"/>
    </xf>
    <xf numFmtId="0" fontId="12" fillId="0" borderId="5" xfId="0" applyFont="1" applyBorder="1" applyAlignment="1" applyProtection="1">
      <alignment vertical="center"/>
      <protection locked="0"/>
    </xf>
    <xf numFmtId="0" fontId="12" fillId="0" borderId="5" xfId="0" applyFont="1" applyBorder="1" applyAlignment="1" applyProtection="1">
      <alignment horizontal="center" vertical="center"/>
      <protection locked="0"/>
    </xf>
    <xf numFmtId="0" fontId="12" fillId="0" borderId="4" xfId="0" applyFont="1" applyBorder="1" applyAlignment="1" applyProtection="1">
      <alignment horizontal="center" vertical="center"/>
      <protection locked="0"/>
    </xf>
    <xf numFmtId="0" fontId="17" fillId="13" borderId="5" xfId="0" applyFont="1" applyFill="1" applyBorder="1" applyAlignment="1" applyProtection="1">
      <alignment horizontal="center" vertical="center"/>
      <protection locked="0"/>
    </xf>
    <xf numFmtId="0" fontId="3" fillId="0" borderId="6" xfId="0" applyFont="1" applyBorder="1" applyAlignment="1" applyProtection="1">
      <alignment vertical="center"/>
      <protection locked="0"/>
    </xf>
    <xf numFmtId="0" fontId="12" fillId="0" borderId="6" xfId="0" applyFont="1" applyBorder="1" applyAlignment="1" applyProtection="1">
      <alignment horizontal="right" vertical="center"/>
      <protection locked="0"/>
    </xf>
    <xf numFmtId="0" fontId="12" fillId="0" borderId="1" xfId="0" applyFont="1" applyBorder="1" applyAlignment="1" applyProtection="1">
      <alignment horizontal="right" vertical="center"/>
      <protection locked="0"/>
    </xf>
    <xf numFmtId="0" fontId="17" fillId="13" borderId="6" xfId="0" applyFont="1" applyFill="1" applyBorder="1" applyAlignment="1" applyProtection="1">
      <alignment horizontal="right" vertical="center"/>
      <protection locked="0"/>
    </xf>
    <xf numFmtId="0" fontId="3" fillId="2" borderId="7" xfId="0" applyFont="1" applyFill="1" applyBorder="1" applyAlignment="1">
      <alignment vertical="center"/>
    </xf>
    <xf numFmtId="38" fontId="12" fillId="12" borderId="7" xfId="1" applyFont="1" applyFill="1" applyBorder="1" applyAlignment="1" applyProtection="1">
      <alignment horizontal="right" vertical="center"/>
      <protection locked="0"/>
    </xf>
    <xf numFmtId="38" fontId="12" fillId="12" borderId="8" xfId="1" applyFont="1" applyFill="1" applyBorder="1" applyAlignment="1" applyProtection="1">
      <alignment horizontal="right" vertical="center"/>
      <protection locked="0"/>
    </xf>
    <xf numFmtId="38" fontId="12" fillId="2" borderId="8" xfId="1" applyFont="1" applyFill="1" applyBorder="1" applyAlignment="1" applyProtection="1">
      <alignment horizontal="right" vertical="center"/>
    </xf>
    <xf numFmtId="38" fontId="12" fillId="14" borderId="8" xfId="1" applyFont="1" applyFill="1" applyBorder="1" applyAlignment="1" applyProtection="1">
      <alignment horizontal="right" vertical="center"/>
      <protection locked="0"/>
    </xf>
    <xf numFmtId="38" fontId="12" fillId="2" borderId="7" xfId="1" applyFont="1" applyFill="1" applyBorder="1" applyAlignment="1" applyProtection="1">
      <alignment horizontal="right" vertical="center"/>
    </xf>
    <xf numFmtId="0" fontId="3" fillId="2" borderId="5" xfId="0" applyFont="1" applyFill="1" applyBorder="1" applyAlignment="1">
      <alignment vertical="center"/>
    </xf>
    <xf numFmtId="38" fontId="12" fillId="12" borderId="5" xfId="1" applyFont="1" applyFill="1" applyBorder="1" applyAlignment="1" applyProtection="1">
      <alignment horizontal="right" vertical="center"/>
      <protection locked="0"/>
    </xf>
    <xf numFmtId="38" fontId="12" fillId="12" borderId="4" xfId="1" applyFont="1" applyFill="1" applyBorder="1" applyAlignment="1" applyProtection="1">
      <alignment horizontal="right" vertical="center"/>
      <protection locked="0"/>
    </xf>
    <xf numFmtId="38" fontId="12" fillId="2" borderId="4" xfId="1" applyFont="1" applyFill="1" applyBorder="1" applyAlignment="1" applyProtection="1">
      <alignment horizontal="right" vertical="center"/>
    </xf>
    <xf numFmtId="38" fontId="12" fillId="14" borderId="4" xfId="1" applyFont="1" applyFill="1" applyBorder="1" applyAlignment="1" applyProtection="1">
      <alignment horizontal="right" vertical="center"/>
      <protection locked="0"/>
    </xf>
    <xf numFmtId="38" fontId="12" fillId="2" borderId="5" xfId="1" applyFont="1" applyFill="1" applyBorder="1" applyAlignment="1" applyProtection="1">
      <alignment horizontal="right" vertical="center"/>
    </xf>
    <xf numFmtId="0" fontId="12" fillId="0" borderId="11" xfId="0" applyFont="1" applyBorder="1" applyAlignment="1" applyProtection="1">
      <alignment horizontal="center" vertical="center"/>
      <protection locked="0"/>
    </xf>
    <xf numFmtId="38" fontId="12" fillId="2" borderId="11" xfId="1" applyFont="1" applyFill="1" applyBorder="1" applyAlignment="1" applyProtection="1">
      <alignment horizontal="right" vertical="center"/>
    </xf>
    <xf numFmtId="38" fontId="17" fillId="13" borderId="120" xfId="1" applyFont="1" applyFill="1" applyBorder="1" applyAlignment="1" applyProtection="1">
      <alignment horizontal="right" vertical="center"/>
    </xf>
    <xf numFmtId="0" fontId="12" fillId="0" borderId="0" xfId="0" applyFont="1" applyAlignment="1" applyProtection="1">
      <alignment horizontal="center" vertical="center"/>
      <protection locked="0"/>
    </xf>
    <xf numFmtId="0" fontId="3" fillId="0" borderId="8" xfId="0" applyFont="1" applyBorder="1" applyAlignment="1" applyProtection="1">
      <alignment vertical="center"/>
      <protection locked="0"/>
    </xf>
    <xf numFmtId="0" fontId="12" fillId="0" borderId="9" xfId="0" applyFont="1" applyBorder="1" applyAlignment="1" applyProtection="1">
      <alignment vertical="center"/>
      <protection locked="0"/>
    </xf>
    <xf numFmtId="0" fontId="12" fillId="0" borderId="8" xfId="0" applyFont="1" applyBorder="1" applyAlignment="1" applyProtection="1">
      <alignment vertical="center"/>
      <protection locked="0"/>
    </xf>
    <xf numFmtId="0" fontId="12" fillId="0" borderId="9" xfId="0" applyFont="1" applyBorder="1" applyAlignment="1" applyProtection="1">
      <alignment horizontal="right" vertical="center"/>
      <protection locked="0"/>
    </xf>
    <xf numFmtId="0" fontId="12" fillId="0" borderId="8" xfId="0" applyFont="1" applyBorder="1" applyAlignment="1" applyProtection="1">
      <alignment horizontal="right" vertical="center"/>
      <protection locked="0"/>
    </xf>
    <xf numFmtId="0" fontId="3" fillId="0" borderId="8" xfId="0" applyFont="1" applyBorder="1" applyAlignment="1" applyProtection="1">
      <alignment horizontal="left" vertical="center"/>
      <protection locked="0"/>
    </xf>
    <xf numFmtId="0" fontId="12" fillId="0" borderId="0" xfId="0" applyFont="1" applyAlignment="1" applyProtection="1">
      <alignment horizontal="left" vertical="center"/>
      <protection locked="0"/>
    </xf>
    <xf numFmtId="0" fontId="12" fillId="0" borderId="9" xfId="0" applyFont="1" applyBorder="1" applyAlignment="1" applyProtection="1">
      <alignment horizontal="left" vertical="center"/>
      <protection locked="0"/>
    </xf>
    <xf numFmtId="38" fontId="12" fillId="12" borderId="9" xfId="1" applyFont="1" applyFill="1" applyBorder="1" applyAlignment="1" applyProtection="1">
      <alignment vertical="center"/>
      <protection locked="0"/>
    </xf>
    <xf numFmtId="0" fontId="12" fillId="12" borderId="8" xfId="0" applyFont="1" applyFill="1" applyBorder="1" applyAlignment="1" applyProtection="1">
      <alignment horizontal="left" vertical="center"/>
      <protection locked="0"/>
    </xf>
    <xf numFmtId="0" fontId="12" fillId="12" borderId="0" xfId="0" applyFont="1" applyFill="1" applyAlignment="1" applyProtection="1">
      <alignment vertical="center"/>
      <protection locked="0"/>
    </xf>
    <xf numFmtId="0" fontId="12" fillId="12" borderId="9" xfId="0" applyFont="1" applyFill="1" applyBorder="1" applyAlignment="1" applyProtection="1">
      <alignment vertical="center"/>
      <protection locked="0"/>
    </xf>
    <xf numFmtId="20" fontId="12" fillId="0" borderId="9" xfId="0" applyNumberFormat="1" applyFont="1" applyBorder="1" applyAlignment="1" applyProtection="1">
      <alignment horizontal="left" vertical="center"/>
      <protection locked="0"/>
    </xf>
    <xf numFmtId="6" fontId="12" fillId="0" borderId="9" xfId="11" applyFont="1" applyBorder="1" applyAlignment="1" applyProtection="1">
      <alignment horizontal="left" vertical="center"/>
      <protection locked="0"/>
    </xf>
    <xf numFmtId="0" fontId="12" fillId="0" borderId="14" xfId="0" applyFont="1" applyBorder="1" applyAlignment="1" applyProtection="1">
      <alignment vertical="center"/>
      <protection locked="0"/>
    </xf>
    <xf numFmtId="38" fontId="12" fillId="12" borderId="10" xfId="0" applyNumberFormat="1" applyFont="1" applyFill="1" applyBorder="1" applyAlignment="1" applyProtection="1">
      <alignment vertical="center"/>
      <protection locked="0"/>
    </xf>
    <xf numFmtId="0" fontId="12" fillId="0" borderId="15" xfId="0" applyFont="1" applyBorder="1" applyAlignment="1" applyProtection="1">
      <alignment vertical="center"/>
      <protection locked="0"/>
    </xf>
    <xf numFmtId="0" fontId="12" fillId="0" borderId="10" xfId="0" applyFont="1" applyBorder="1" applyAlignment="1" applyProtection="1">
      <alignment vertical="center"/>
      <protection locked="0"/>
    </xf>
    <xf numFmtId="38" fontId="40" fillId="10" borderId="8" xfId="1" applyFont="1" applyFill="1" applyBorder="1" applyAlignment="1" applyProtection="1">
      <alignment horizontal="right" vertical="center"/>
      <protection locked="0"/>
    </xf>
    <xf numFmtId="38" fontId="40" fillId="10" borderId="4" xfId="1" applyFont="1" applyFill="1" applyBorder="1" applyAlignment="1" applyProtection="1">
      <alignment horizontal="right" vertical="center"/>
      <protection locked="0"/>
    </xf>
    <xf numFmtId="0" fontId="17" fillId="0" borderId="7" xfId="0" applyFont="1" applyBorder="1" applyAlignment="1" applyProtection="1">
      <alignment horizontal="center" vertical="center"/>
      <protection locked="0"/>
    </xf>
    <xf numFmtId="0" fontId="10" fillId="6" borderId="8" xfId="0" applyFont="1" applyFill="1" applyBorder="1" applyAlignment="1">
      <alignment horizontal="center" vertical="center"/>
    </xf>
    <xf numFmtId="0" fontId="38" fillId="7" borderId="0" xfId="0" applyFont="1" applyFill="1" applyAlignment="1">
      <alignment horizontal="center" vertical="center"/>
    </xf>
    <xf numFmtId="0" fontId="0" fillId="0" borderId="0" xfId="0" applyAlignment="1">
      <alignment horizontal="center"/>
    </xf>
    <xf numFmtId="0" fontId="10" fillId="0" borderId="0" xfId="0" applyFont="1" applyAlignment="1">
      <alignment horizontal="left" shrinkToFit="1"/>
    </xf>
    <xf numFmtId="181" fontId="10" fillId="0" borderId="0" xfId="0" applyNumberFormat="1" applyFont="1" applyAlignment="1">
      <alignment horizontal="center"/>
    </xf>
    <xf numFmtId="0" fontId="10" fillId="0" borderId="0" xfId="0" applyFont="1" applyAlignment="1">
      <alignment horizontal="center"/>
    </xf>
    <xf numFmtId="0" fontId="10" fillId="0" borderId="0" xfId="0" applyFont="1" applyAlignment="1">
      <alignment horizontal="left"/>
    </xf>
    <xf numFmtId="0" fontId="6" fillId="0" borderId="8" xfId="0" applyFont="1" applyBorder="1" applyAlignment="1">
      <alignment horizontal="center" shrinkToFit="1"/>
    </xf>
    <xf numFmtId="0" fontId="6" fillId="0" borderId="0" xfId="0" applyFont="1" applyAlignment="1">
      <alignment horizontal="center" shrinkToFit="1"/>
    </xf>
    <xf numFmtId="38" fontId="13" fillId="2" borderId="0" xfId="6" applyFont="1" applyFill="1" applyBorder="1" applyAlignment="1">
      <alignment horizontal="center" shrinkToFit="1"/>
    </xf>
    <xf numFmtId="0" fontId="13" fillId="0" borderId="0" xfId="0" applyFont="1" applyAlignment="1">
      <alignment horizontal="left" vertical="top" wrapText="1"/>
    </xf>
    <xf numFmtId="0" fontId="16" fillId="0" borderId="0" xfId="0" applyFont="1" applyAlignment="1">
      <alignment horizontal="center"/>
    </xf>
    <xf numFmtId="38" fontId="6" fillId="3" borderId="0" xfId="0" applyNumberFormat="1" applyFont="1" applyFill="1" applyAlignment="1">
      <alignment horizontal="right"/>
    </xf>
    <xf numFmtId="0" fontId="6" fillId="3" borderId="0" xfId="0" applyFont="1" applyFill="1" applyAlignment="1">
      <alignment horizontal="right"/>
    </xf>
    <xf numFmtId="38" fontId="6" fillId="3" borderId="0" xfId="2" applyFont="1" applyFill="1" applyBorder="1" applyAlignment="1"/>
    <xf numFmtId="0" fontId="6" fillId="0" borderId="0" xfId="0" applyFont="1" applyAlignment="1">
      <alignment horizontal="left"/>
    </xf>
    <xf numFmtId="0" fontId="13" fillId="0" borderId="8" xfId="0" applyFont="1" applyBorder="1" applyAlignment="1">
      <alignment horizontal="left" shrinkToFit="1"/>
    </xf>
    <xf numFmtId="0" fontId="13" fillId="0" borderId="0" xfId="0" applyFont="1" applyAlignment="1">
      <alignment horizontal="left" shrinkToFit="1"/>
    </xf>
    <xf numFmtId="0" fontId="13" fillId="0" borderId="0" xfId="0" applyFont="1" applyAlignment="1">
      <alignment horizontal="left" vertical="top"/>
    </xf>
    <xf numFmtId="0" fontId="6" fillId="0" borderId="0" xfId="0" applyFont="1" applyAlignment="1">
      <alignment horizontal="right"/>
    </xf>
    <xf numFmtId="38" fontId="6" fillId="0" borderId="0" xfId="2" applyFont="1" applyBorder="1" applyAlignment="1">
      <alignment horizontal="right"/>
    </xf>
    <xf numFmtId="0" fontId="7" fillId="0" borderId="0" xfId="0" applyFont="1" applyAlignment="1">
      <alignment horizontal="left" vertical="center" wrapText="1"/>
    </xf>
    <xf numFmtId="0" fontId="6" fillId="0" borderId="0" xfId="0" applyFont="1" applyAlignment="1">
      <alignment horizontal="left" wrapText="1"/>
    </xf>
    <xf numFmtId="0" fontId="12" fillId="0" borderId="0" xfId="0" applyFont="1" applyAlignment="1">
      <alignment horizontal="center"/>
    </xf>
    <xf numFmtId="0" fontId="6" fillId="0" borderId="13" xfId="0" applyFont="1" applyBorder="1" applyAlignment="1">
      <alignment horizontal="left" shrinkToFit="1"/>
    </xf>
    <xf numFmtId="0" fontId="6" fillId="2" borderId="13" xfId="0" applyFont="1" applyFill="1" applyBorder="1" applyAlignment="1">
      <alignment horizontal="center"/>
    </xf>
    <xf numFmtId="0" fontId="6" fillId="0" borderId="13" xfId="0" applyFont="1" applyBorder="1" applyAlignment="1">
      <alignment horizontal="center"/>
    </xf>
    <xf numFmtId="0" fontId="13" fillId="0" borderId="0" xfId="0" applyFont="1" applyAlignment="1">
      <alignment horizontal="center" wrapText="1" shrinkToFit="1"/>
    </xf>
    <xf numFmtId="0" fontId="13" fillId="0" borderId="0" xfId="0" applyFont="1" applyAlignment="1">
      <alignment horizontal="center" shrinkToFit="1"/>
    </xf>
    <xf numFmtId="38" fontId="6" fillId="0" borderId="0" xfId="2" applyFont="1" applyBorder="1" applyAlignment="1">
      <alignment horizontal="right" wrapText="1"/>
    </xf>
    <xf numFmtId="38" fontId="6" fillId="0" borderId="0" xfId="2" applyFont="1" applyFill="1" applyBorder="1" applyAlignment="1">
      <alignment horizontal="right" wrapText="1"/>
    </xf>
    <xf numFmtId="38" fontId="6" fillId="0" borderId="0" xfId="2" applyFont="1" applyFill="1" applyBorder="1" applyAlignment="1">
      <alignment horizontal="right"/>
    </xf>
    <xf numFmtId="38" fontId="6" fillId="0" borderId="0" xfId="2" applyFont="1" applyBorder="1" applyAlignment="1">
      <alignment horizontal="center"/>
    </xf>
    <xf numFmtId="0" fontId="12" fillId="0" borderId="14" xfId="0" applyFont="1" applyBorder="1" applyAlignment="1" applyProtection="1">
      <alignment horizontal="center" vertical="center"/>
      <protection locked="0"/>
    </xf>
    <xf numFmtId="0" fontId="12" fillId="0" borderId="15" xfId="0" applyFont="1" applyBorder="1" applyAlignment="1" applyProtection="1">
      <alignment horizontal="center" vertical="center"/>
      <protection locked="0"/>
    </xf>
    <xf numFmtId="0" fontId="12" fillId="0" borderId="10" xfId="0" applyFont="1" applyBorder="1" applyAlignment="1" applyProtection="1">
      <alignment horizontal="center" vertical="center"/>
      <protection locked="0"/>
    </xf>
    <xf numFmtId="0" fontId="12" fillId="0" borderId="6" xfId="0" applyFont="1" applyBorder="1" applyAlignment="1" applyProtection="1">
      <alignment horizontal="center" vertical="center" shrinkToFit="1"/>
      <protection locked="0"/>
    </xf>
    <xf numFmtId="0" fontId="12" fillId="0" borderId="7" xfId="0" applyFont="1" applyBorder="1" applyAlignment="1" applyProtection="1">
      <alignment horizontal="center" vertical="center" shrinkToFit="1"/>
      <protection locked="0"/>
    </xf>
    <xf numFmtId="0" fontId="17" fillId="13" borderId="6" xfId="0" applyFont="1" applyFill="1" applyBorder="1" applyAlignment="1" applyProtection="1">
      <alignment horizontal="center" vertical="center"/>
      <protection locked="0"/>
    </xf>
    <xf numFmtId="0" fontId="17" fillId="13" borderId="7" xfId="0" applyFont="1" applyFill="1" applyBorder="1" applyAlignment="1" applyProtection="1">
      <alignment horizontal="center" vertical="center"/>
      <protection locked="0"/>
    </xf>
    <xf numFmtId="0" fontId="17" fillId="13" borderId="6" xfId="0" applyFont="1" applyFill="1" applyBorder="1" applyAlignment="1" applyProtection="1">
      <alignment horizontal="center" vertical="center" wrapText="1" shrinkToFit="1"/>
      <protection locked="0"/>
    </xf>
    <xf numFmtId="0" fontId="17" fillId="13" borderId="7" xfId="0" applyFont="1" applyFill="1" applyBorder="1" applyAlignment="1" applyProtection="1">
      <alignment horizontal="center" vertical="center" shrinkToFit="1"/>
      <protection locked="0"/>
    </xf>
    <xf numFmtId="38" fontId="17" fillId="13" borderId="102" xfId="1" applyFont="1" applyFill="1" applyBorder="1" applyAlignment="1" applyProtection="1">
      <alignment horizontal="center" vertical="center"/>
    </xf>
    <xf numFmtId="38" fontId="17" fillId="13" borderId="103" xfId="1" applyFont="1" applyFill="1" applyBorder="1" applyAlignment="1" applyProtection="1">
      <alignment horizontal="center" vertical="center"/>
    </xf>
    <xf numFmtId="0" fontId="26" fillId="0" borderId="0" xfId="0" applyFont="1" applyAlignment="1" applyProtection="1">
      <alignment horizontal="center" vertical="center"/>
      <protection locked="0"/>
    </xf>
    <xf numFmtId="0" fontId="12" fillId="0" borderId="6" xfId="0" applyFont="1" applyBorder="1" applyAlignment="1" applyProtection="1">
      <alignment horizontal="center" vertical="center"/>
      <protection locked="0"/>
    </xf>
    <xf numFmtId="0" fontId="12" fillId="0" borderId="7" xfId="0" applyFont="1" applyBorder="1" applyAlignment="1" applyProtection="1">
      <alignment horizontal="center" vertical="center"/>
      <protection locked="0"/>
    </xf>
    <xf numFmtId="0" fontId="12" fillId="0" borderId="6" xfId="0" applyFont="1" applyBorder="1" applyAlignment="1" applyProtection="1">
      <alignment horizontal="center" vertical="center" wrapText="1"/>
      <protection locked="0"/>
    </xf>
    <xf numFmtId="0" fontId="12" fillId="0" borderId="7" xfId="0" applyFont="1" applyBorder="1" applyAlignment="1" applyProtection="1">
      <alignment horizontal="center" vertical="center" wrapText="1"/>
      <protection locked="0"/>
    </xf>
    <xf numFmtId="0" fontId="17" fillId="0" borderId="6" xfId="0" applyFont="1" applyBorder="1" applyAlignment="1" applyProtection="1">
      <alignment horizontal="center" vertical="center"/>
      <protection locked="0"/>
    </xf>
    <xf numFmtId="0" fontId="17" fillId="0" borderId="7" xfId="0" applyFont="1" applyBorder="1" applyAlignment="1" applyProtection="1">
      <alignment horizontal="center" vertical="center"/>
      <protection locked="0"/>
    </xf>
    <xf numFmtId="0" fontId="17" fillId="0" borderId="6" xfId="0" applyFont="1" applyBorder="1" applyAlignment="1" applyProtection="1">
      <alignment horizontal="center" vertical="center" wrapText="1" shrinkToFit="1"/>
      <protection locked="0"/>
    </xf>
    <xf numFmtId="0" fontId="17" fillId="0" borderId="7" xfId="0" applyFont="1" applyBorder="1" applyAlignment="1" applyProtection="1">
      <alignment horizontal="center" vertical="center" shrinkToFit="1"/>
      <protection locked="0"/>
    </xf>
    <xf numFmtId="38" fontId="17" fillId="0" borderId="102" xfId="1" applyFont="1" applyFill="1" applyBorder="1" applyAlignment="1" applyProtection="1">
      <alignment horizontal="center" vertical="center"/>
    </xf>
    <xf numFmtId="38" fontId="17" fillId="0" borderId="103" xfId="1" applyFont="1" applyFill="1" applyBorder="1" applyAlignment="1" applyProtection="1">
      <alignment horizontal="center" vertical="center"/>
    </xf>
    <xf numFmtId="0" fontId="17" fillId="0" borderId="7" xfId="0" applyFont="1" applyBorder="1" applyAlignment="1" applyProtection="1">
      <alignment horizontal="center" vertical="center" wrapText="1" shrinkToFit="1"/>
      <protection locked="0"/>
    </xf>
    <xf numFmtId="0" fontId="17" fillId="0" borderId="14" xfId="0" applyFont="1" applyBorder="1" applyAlignment="1" applyProtection="1">
      <alignment horizontal="center" vertical="center"/>
      <protection locked="0"/>
    </xf>
    <xf numFmtId="0" fontId="17" fillId="0" borderId="15" xfId="0" applyFont="1" applyBorder="1" applyAlignment="1" applyProtection="1">
      <alignment horizontal="center" vertical="center"/>
      <protection locked="0"/>
    </xf>
    <xf numFmtId="0" fontId="17" fillId="0" borderId="10" xfId="0" applyFont="1" applyBorder="1" applyAlignment="1" applyProtection="1">
      <alignment horizontal="center" vertical="center"/>
      <protection locked="0"/>
    </xf>
    <xf numFmtId="0" fontId="17" fillId="0" borderId="6" xfId="0" applyFont="1" applyBorder="1" applyAlignment="1" applyProtection="1">
      <alignment horizontal="center" vertical="center" wrapText="1"/>
      <protection locked="0"/>
    </xf>
    <xf numFmtId="0" fontId="17" fillId="0" borderId="7" xfId="0" applyFont="1" applyBorder="1" applyAlignment="1" applyProtection="1">
      <alignment horizontal="center" vertical="center" wrapText="1"/>
      <protection locked="0"/>
    </xf>
    <xf numFmtId="0" fontId="17" fillId="0" borderId="6" xfId="0" applyFont="1" applyBorder="1" applyAlignment="1" applyProtection="1">
      <alignment horizontal="center" vertical="center" shrinkToFit="1"/>
      <protection locked="0"/>
    </xf>
    <xf numFmtId="0" fontId="40" fillId="0" borderId="1" xfId="0" applyFont="1" applyBorder="1" applyAlignment="1" applyProtection="1">
      <alignment horizontal="center" vertical="center"/>
      <protection locked="0"/>
    </xf>
    <xf numFmtId="0" fontId="40" fillId="0" borderId="2" xfId="0" applyFont="1" applyBorder="1" applyAlignment="1" applyProtection="1">
      <alignment horizontal="center" vertical="center"/>
      <protection locked="0"/>
    </xf>
    <xf numFmtId="0" fontId="40" fillId="0" borderId="3" xfId="0" applyFont="1" applyBorder="1" applyAlignment="1" applyProtection="1">
      <alignment horizontal="center" vertical="center"/>
      <protection locked="0"/>
    </xf>
    <xf numFmtId="0" fontId="40" fillId="0" borderId="8" xfId="0" applyFont="1" applyBorder="1" applyAlignment="1" applyProtection="1">
      <alignment horizontal="left" vertical="center" shrinkToFit="1"/>
      <protection locked="0"/>
    </xf>
    <xf numFmtId="0" fontId="40" fillId="0" borderId="0" xfId="0" applyFont="1" applyAlignment="1" applyProtection="1">
      <alignment horizontal="left" vertical="center" shrinkToFit="1"/>
      <protection locked="0"/>
    </xf>
    <xf numFmtId="0" fontId="40" fillId="0" borderId="9" xfId="0" applyFont="1" applyBorder="1" applyAlignment="1" applyProtection="1">
      <alignment horizontal="left" vertical="center" shrinkToFit="1"/>
      <protection locked="0"/>
    </xf>
    <xf numFmtId="0" fontId="17" fillId="0" borderId="8" xfId="0" applyFont="1" applyBorder="1" applyAlignment="1" applyProtection="1">
      <alignment horizontal="center" vertical="center"/>
      <protection locked="0"/>
    </xf>
    <xf numFmtId="0" fontId="17" fillId="0" borderId="0" xfId="0" applyFont="1" applyAlignment="1" applyProtection="1">
      <alignment horizontal="center" vertical="center"/>
      <protection locked="0"/>
    </xf>
    <xf numFmtId="0" fontId="17" fillId="0" borderId="9" xfId="0" applyFont="1" applyBorder="1" applyAlignment="1" applyProtection="1">
      <alignment horizontal="center" vertical="center"/>
      <protection locked="0"/>
    </xf>
    <xf numFmtId="0" fontId="17" fillId="0" borderId="1" xfId="0" applyFont="1" applyBorder="1" applyAlignment="1" applyProtection="1">
      <alignment horizontal="center" vertical="center"/>
      <protection locked="0"/>
    </xf>
    <xf numFmtId="0" fontId="17" fillId="0" borderId="2" xfId="0" applyFont="1" applyBorder="1" applyAlignment="1" applyProtection="1">
      <alignment horizontal="center" vertical="center"/>
      <protection locked="0"/>
    </xf>
    <xf numFmtId="0" fontId="17" fillId="0" borderId="3" xfId="0" applyFont="1" applyBorder="1" applyAlignment="1" applyProtection="1">
      <alignment horizontal="center" vertical="center"/>
      <protection locked="0"/>
    </xf>
    <xf numFmtId="0" fontId="7" fillId="0" borderId="8" xfId="0" applyFont="1" applyBorder="1" applyAlignment="1">
      <alignment horizontal="left" vertical="top"/>
    </xf>
    <xf numFmtId="0" fontId="7" fillId="0" borderId="4" xfId="0" applyFont="1" applyBorder="1" applyAlignment="1">
      <alignment horizontal="left" vertical="top"/>
    </xf>
    <xf numFmtId="0" fontId="17" fillId="0" borderId="2" xfId="0" applyFont="1" applyBorder="1" applyAlignment="1">
      <alignment horizontal="left" vertical="center"/>
    </xf>
    <xf numFmtId="0" fontId="17" fillId="0" borderId="3" xfId="0" applyFont="1" applyBorder="1" applyAlignment="1">
      <alignment horizontal="left" vertical="center"/>
    </xf>
    <xf numFmtId="0" fontId="34" fillId="0" borderId="13" xfId="0" applyFont="1" applyBorder="1" applyAlignment="1">
      <alignment horizontal="center" vertical="center"/>
    </xf>
    <xf numFmtId="0" fontId="34" fillId="0" borderId="15" xfId="0" applyFont="1" applyBorder="1" applyAlignment="1">
      <alignment horizontal="center" vertical="center"/>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12" xfId="0" applyFont="1" applyBorder="1" applyAlignment="1">
      <alignment horizontal="center" vertical="center" wrapText="1"/>
    </xf>
    <xf numFmtId="0" fontId="7" fillId="0" borderId="8" xfId="0" applyFont="1" applyBorder="1" applyAlignment="1">
      <alignment horizontal="left" vertical="top" wrapText="1"/>
    </xf>
    <xf numFmtId="0" fontId="7" fillId="0" borderId="4" xfId="0" applyFont="1" applyBorder="1" applyAlignment="1">
      <alignment horizontal="left" vertical="top"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5"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10" xfId="0" applyFont="1" applyBorder="1" applyAlignment="1">
      <alignment horizontal="center" vertical="center" wrapText="1"/>
    </xf>
    <xf numFmtId="0" fontId="17" fillId="0" borderId="14" xfId="0" applyFont="1" applyBorder="1" applyAlignment="1">
      <alignment horizontal="center" vertical="center"/>
    </xf>
    <xf numFmtId="0" fontId="17" fillId="0" borderId="15" xfId="0" applyFont="1" applyBorder="1" applyAlignment="1">
      <alignment horizontal="center" vertical="center"/>
    </xf>
    <xf numFmtId="0" fontId="17" fillId="0" borderId="10" xfId="0" applyFont="1" applyBorder="1" applyAlignment="1">
      <alignment horizontal="center" vertical="center"/>
    </xf>
    <xf numFmtId="0" fontId="17" fillId="0" borderId="11" xfId="0" applyFont="1" applyBorder="1" applyAlignment="1">
      <alignment horizontal="center" vertical="center"/>
    </xf>
    <xf numFmtId="0" fontId="26" fillId="0" borderId="1" xfId="0" applyFont="1" applyBorder="1" applyAlignment="1">
      <alignment horizontal="center" vertical="center"/>
    </xf>
    <xf numFmtId="0" fontId="26" fillId="0" borderId="2" xfId="0" applyFont="1" applyBorder="1" applyAlignment="1">
      <alignment horizontal="center" vertical="center"/>
    </xf>
    <xf numFmtId="0" fontId="26" fillId="0" borderId="3" xfId="0" applyFont="1" applyBorder="1" applyAlignment="1">
      <alignment horizontal="center" vertical="center"/>
    </xf>
    <xf numFmtId="0" fontId="26" fillId="0" borderId="8" xfId="0" applyFont="1" applyBorder="1" applyAlignment="1">
      <alignment horizontal="center" vertical="center"/>
    </xf>
    <xf numFmtId="0" fontId="26" fillId="0" borderId="0" xfId="0" applyFont="1" applyAlignment="1">
      <alignment horizontal="center" vertical="center"/>
    </xf>
    <xf numFmtId="0" fontId="26" fillId="0" borderId="9" xfId="0" applyFont="1" applyBorder="1" applyAlignment="1">
      <alignment horizontal="center" vertical="center"/>
    </xf>
    <xf numFmtId="0" fontId="26" fillId="0" borderId="4" xfId="0" applyFont="1" applyBorder="1" applyAlignment="1">
      <alignment horizontal="center" vertical="center"/>
    </xf>
    <xf numFmtId="0" fontId="26" fillId="0" borderId="13" xfId="0" applyFont="1" applyBorder="1" applyAlignment="1">
      <alignment horizontal="center" vertical="center"/>
    </xf>
    <xf numFmtId="0" fontId="26" fillId="0" borderId="12" xfId="0" applyFont="1" applyBorder="1" applyAlignment="1">
      <alignment horizontal="center" vertical="center"/>
    </xf>
    <xf numFmtId="0" fontId="7" fillId="0" borderId="11" xfId="3" applyFont="1" applyBorder="1" applyAlignment="1">
      <alignment horizontal="center" vertical="center"/>
    </xf>
    <xf numFmtId="0" fontId="7" fillId="0" borderId="11" xfId="0" applyFont="1" applyBorder="1" applyAlignment="1">
      <alignment horizontal="center" wrapText="1"/>
    </xf>
    <xf numFmtId="0" fontId="7" fillId="0" borderId="11" xfId="0" applyFont="1" applyBorder="1" applyAlignment="1">
      <alignment horizontal="center" vertical="center" wrapText="1"/>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7" fillId="0" borderId="5" xfId="0" applyFont="1" applyBorder="1" applyAlignment="1">
      <alignment horizontal="center" vertical="center"/>
    </xf>
    <xf numFmtId="0" fontId="7" fillId="0" borderId="11" xfId="0" applyFont="1" applyBorder="1" applyAlignment="1">
      <alignment horizontal="center" vertical="center"/>
    </xf>
    <xf numFmtId="0" fontId="34" fillId="0" borderId="6" xfId="0" applyFont="1" applyBorder="1" applyAlignment="1">
      <alignment horizontal="center" vertical="center"/>
    </xf>
    <xf numFmtId="0" fontId="34" fillId="0" borderId="5" xfId="0" applyFont="1" applyBorder="1" applyAlignment="1">
      <alignment horizontal="center" vertical="center"/>
    </xf>
    <xf numFmtId="0" fontId="23" fillId="0" borderId="1" xfId="0" applyFont="1" applyBorder="1" applyAlignment="1">
      <alignment horizontal="center" vertical="center" wrapText="1"/>
    </xf>
    <xf numFmtId="0" fontId="23" fillId="0" borderId="8" xfId="0" applyFont="1" applyBorder="1" applyAlignment="1">
      <alignment horizontal="center" vertical="center" wrapText="1"/>
    </xf>
    <xf numFmtId="0" fontId="23" fillId="0" borderId="4" xfId="0" applyFont="1" applyBorder="1" applyAlignment="1">
      <alignment horizontal="center" vertical="center" wrapText="1"/>
    </xf>
    <xf numFmtId="0" fontId="6" fillId="0" borderId="14" xfId="0" applyFont="1" applyBorder="1" applyAlignment="1">
      <alignment horizontal="center" vertical="center" wrapText="1"/>
    </xf>
    <xf numFmtId="0" fontId="23" fillId="0" borderId="6" xfId="0" applyFont="1" applyBorder="1" applyAlignment="1">
      <alignment horizontal="center" vertical="center" wrapText="1"/>
    </xf>
    <xf numFmtId="0" fontId="23" fillId="0" borderId="7" xfId="0" applyFont="1" applyBorder="1" applyAlignment="1">
      <alignment horizontal="center" vertical="center" wrapText="1"/>
    </xf>
    <xf numFmtId="0" fontId="23" fillId="0" borderId="5" xfId="0" applyFont="1" applyBorder="1" applyAlignment="1">
      <alignment horizontal="center" vertical="center" wrapText="1"/>
    </xf>
    <xf numFmtId="0" fontId="7" fillId="0" borderId="1" xfId="0" applyFont="1" applyBorder="1" applyAlignment="1">
      <alignment horizontal="left" vertical="top"/>
    </xf>
    <xf numFmtId="0" fontId="6" fillId="0" borderId="1" xfId="0" applyFont="1" applyBorder="1" applyAlignment="1">
      <alignment horizontal="center" vertical="center" wrapText="1"/>
    </xf>
    <xf numFmtId="0" fontId="6" fillId="0" borderId="4" xfId="0" applyFont="1" applyBorder="1" applyAlignment="1">
      <alignment horizontal="center" vertical="center" wrapText="1"/>
    </xf>
    <xf numFmtId="0" fontId="7" fillId="0" borderId="1" xfId="0" applyFont="1" applyBorder="1" applyAlignment="1">
      <alignment horizontal="left" vertical="top" wrapText="1"/>
    </xf>
    <xf numFmtId="0" fontId="7" fillId="0" borderId="14" xfId="0" applyFont="1" applyBorder="1" applyAlignment="1">
      <alignment horizontal="center" vertical="center"/>
    </xf>
    <xf numFmtId="0" fontId="7" fillId="10" borderId="6" xfId="0" applyFont="1" applyFill="1" applyBorder="1" applyAlignment="1">
      <alignment horizontal="center" vertical="center"/>
    </xf>
    <xf numFmtId="0" fontId="7" fillId="10" borderId="5" xfId="0" applyFont="1" applyFill="1" applyBorder="1" applyAlignment="1">
      <alignment horizontal="center" vertical="center"/>
    </xf>
    <xf numFmtId="0" fontId="7" fillId="10" borderId="3" xfId="0" applyFont="1" applyFill="1" applyBorder="1" applyAlignment="1">
      <alignment horizontal="center" vertical="center"/>
    </xf>
    <xf numFmtId="0" fontId="7" fillId="10" borderId="12" xfId="0" applyFont="1" applyFill="1" applyBorder="1" applyAlignment="1">
      <alignment horizontal="center" vertical="center"/>
    </xf>
    <xf numFmtId="0" fontId="7" fillId="0" borderId="0" xfId="0" applyFont="1" applyAlignment="1">
      <alignment vertical="center"/>
    </xf>
    <xf numFmtId="0" fontId="26" fillId="0" borderId="1" xfId="0" applyFont="1" applyBorder="1" applyAlignment="1">
      <alignment horizontal="center" vertical="center" wrapText="1"/>
    </xf>
    <xf numFmtId="0" fontId="7" fillId="0" borderId="0" xfId="0" applyFont="1" applyAlignment="1">
      <alignment horizontal="center" vertical="center"/>
    </xf>
    <xf numFmtId="0" fontId="6" fillId="0" borderId="8" xfId="0" applyFont="1" applyBorder="1" applyAlignment="1">
      <alignment horizontal="center" vertical="center" wrapText="1"/>
    </xf>
    <xf numFmtId="0" fontId="12" fillId="0" borderId="0" xfId="0" applyFont="1" applyAlignment="1">
      <alignment horizontal="left" vertical="center" shrinkToFit="1"/>
    </xf>
    <xf numFmtId="0" fontId="22" fillId="0" borderId="0" xfId="0" applyFont="1" applyAlignment="1">
      <alignment horizontal="left" vertical="center" shrinkToFit="1"/>
    </xf>
    <xf numFmtId="0" fontId="7" fillId="0" borderId="1" xfId="3" applyFont="1" applyBorder="1" applyAlignment="1">
      <alignment horizontal="center" vertical="center"/>
    </xf>
    <xf numFmtId="0" fontId="7" fillId="0" borderId="3" xfId="3" applyFont="1" applyBorder="1" applyAlignment="1">
      <alignment horizontal="center" vertical="center"/>
    </xf>
    <xf numFmtId="0" fontId="7" fillId="0" borderId="4" xfId="3" applyFont="1" applyBorder="1" applyAlignment="1">
      <alignment horizontal="center" vertical="center"/>
    </xf>
    <xf numFmtId="0" fontId="7" fillId="0" borderId="12" xfId="3" applyFont="1" applyBorder="1" applyAlignment="1">
      <alignment horizontal="center" vertical="center"/>
    </xf>
    <xf numFmtId="0" fontId="60" fillId="0" borderId="0" xfId="3" applyFont="1" applyAlignment="1">
      <alignment horizontal="left"/>
    </xf>
    <xf numFmtId="0" fontId="45" fillId="0" borderId="1" xfId="0" applyFont="1" applyBorder="1" applyAlignment="1">
      <alignment horizontal="center" vertical="center"/>
    </xf>
    <xf numFmtId="0" fontId="45" fillId="0" borderId="8" xfId="0" applyFont="1" applyBorder="1" applyAlignment="1">
      <alignment horizontal="center" vertical="center"/>
    </xf>
    <xf numFmtId="0" fontId="45" fillId="0" borderId="4" xfId="0" applyFont="1" applyBorder="1" applyAlignment="1">
      <alignment horizontal="center" vertical="center"/>
    </xf>
    <xf numFmtId="0" fontId="45" fillId="0" borderId="94" xfId="0" applyFont="1" applyBorder="1" applyAlignment="1">
      <alignment horizontal="center" vertical="center" wrapText="1"/>
    </xf>
    <xf numFmtId="0" fontId="45" fillId="0" borderId="3" xfId="0" applyFont="1" applyBorder="1" applyAlignment="1">
      <alignment horizontal="center" vertical="center" wrapText="1"/>
    </xf>
    <xf numFmtId="0" fontId="45" fillId="0" borderId="93" xfId="0" applyFont="1" applyBorder="1" applyAlignment="1">
      <alignment horizontal="center" vertical="center" wrapText="1"/>
    </xf>
    <xf numFmtId="0" fontId="45" fillId="0" borderId="9" xfId="0" applyFont="1" applyBorder="1" applyAlignment="1">
      <alignment horizontal="center" vertical="center" wrapText="1"/>
    </xf>
    <xf numFmtId="0" fontId="45" fillId="0" borderId="92" xfId="0" applyFont="1" applyBorder="1" applyAlignment="1">
      <alignment horizontal="center" vertical="center" wrapText="1"/>
    </xf>
    <xf numFmtId="0" fontId="45" fillId="0" borderId="12" xfId="0" applyFont="1" applyBorder="1" applyAlignment="1">
      <alignment horizontal="center" vertical="center" wrapText="1"/>
    </xf>
    <xf numFmtId="0" fontId="7" fillId="0" borderId="6" xfId="0" applyFont="1" applyBorder="1" applyAlignment="1">
      <alignment horizontal="center" vertical="center" wrapText="1"/>
    </xf>
    <xf numFmtId="0" fontId="7" fillId="0" borderId="7" xfId="0" applyFont="1" applyBorder="1" applyAlignment="1">
      <alignment horizontal="center" vertical="center" wrapText="1"/>
    </xf>
    <xf numFmtId="0" fontId="7" fillId="0" borderId="5" xfId="0" applyFont="1" applyBorder="1" applyAlignment="1">
      <alignment horizontal="center" vertical="center" wrapText="1"/>
    </xf>
    <xf numFmtId="0" fontId="45" fillId="0" borderId="6" xfId="0" applyFont="1" applyBorder="1" applyAlignment="1">
      <alignment horizontal="center" vertical="center" wrapText="1"/>
    </xf>
    <xf numFmtId="0" fontId="59" fillId="0" borderId="7" xfId="0" applyFont="1" applyBorder="1" applyAlignment="1"/>
    <xf numFmtId="0" fontId="59" fillId="0" borderId="5" xfId="0" applyFont="1" applyBorder="1" applyAlignment="1"/>
    <xf numFmtId="0" fontId="45" fillId="0" borderId="7" xfId="0" applyFont="1" applyBorder="1" applyAlignment="1">
      <alignment horizontal="center" vertical="center" wrapText="1"/>
    </xf>
    <xf numFmtId="0" fontId="45" fillId="0" borderId="5" xfId="0" applyFont="1" applyBorder="1" applyAlignment="1">
      <alignment horizontal="center" vertical="center" wrapText="1"/>
    </xf>
    <xf numFmtId="0" fontId="45" fillId="0" borderId="2" xfId="0" applyFont="1" applyBorder="1" applyAlignment="1">
      <alignment horizontal="center" vertical="center"/>
    </xf>
    <xf numFmtId="0" fontId="45" fillId="0" borderId="13" xfId="0" applyFont="1" applyBorder="1" applyAlignment="1">
      <alignment horizontal="center" vertical="center"/>
    </xf>
    <xf numFmtId="0" fontId="45" fillId="0" borderId="1" xfId="3" applyFont="1" applyBorder="1" applyAlignment="1">
      <alignment horizontal="center" vertical="center"/>
    </xf>
    <xf numFmtId="0" fontId="45" fillId="0" borderId="2" xfId="3" applyFont="1" applyBorder="1" applyAlignment="1">
      <alignment horizontal="center" vertical="center"/>
    </xf>
    <xf numFmtId="0" fontId="45" fillId="0" borderId="4" xfId="3" applyFont="1" applyBorder="1" applyAlignment="1">
      <alignment horizontal="center" vertical="center"/>
    </xf>
    <xf numFmtId="0" fontId="45" fillId="0" borderId="13" xfId="3" applyFont="1" applyBorder="1" applyAlignment="1">
      <alignment horizontal="center" vertical="center"/>
    </xf>
    <xf numFmtId="0" fontId="45" fillId="0" borderId="11" xfId="0" applyFont="1" applyBorder="1" applyAlignment="1">
      <alignment horizontal="center" wrapText="1"/>
    </xf>
    <xf numFmtId="0" fontId="45" fillId="0" borderId="3" xfId="0" applyFont="1" applyBorder="1" applyAlignment="1">
      <alignment horizontal="center" vertical="center"/>
    </xf>
    <xf numFmtId="0" fontId="45" fillId="0" borderId="9" xfId="0" applyFont="1" applyBorder="1" applyAlignment="1">
      <alignment horizontal="center" vertical="center"/>
    </xf>
    <xf numFmtId="0" fontId="39" fillId="0" borderId="12" xfId="0" applyFont="1" applyBorder="1" applyAlignment="1">
      <alignment horizontal="center" vertical="center"/>
    </xf>
    <xf numFmtId="0" fontId="45" fillId="0" borderId="11" xfId="0" applyFont="1" applyBorder="1" applyAlignment="1">
      <alignment horizontal="center" vertical="center" wrapText="1"/>
    </xf>
    <xf numFmtId="0" fontId="40" fillId="0" borderId="14" xfId="0" applyFont="1" applyBorder="1" applyAlignment="1" applyProtection="1">
      <alignment horizontal="center" vertical="center"/>
      <protection locked="0"/>
    </xf>
    <xf numFmtId="0" fontId="40" fillId="0" borderId="15" xfId="0" applyFont="1" applyBorder="1" applyAlignment="1" applyProtection="1">
      <alignment horizontal="center" vertical="center"/>
      <protection locked="0"/>
    </xf>
    <xf numFmtId="0" fontId="40" fillId="0" borderId="10" xfId="0" applyFont="1" applyBorder="1" applyAlignment="1" applyProtection="1">
      <alignment horizontal="center" vertical="center"/>
      <protection locked="0"/>
    </xf>
    <xf numFmtId="0" fontId="39" fillId="0" borderId="0" xfId="0" applyFont="1" applyAlignment="1">
      <alignment horizontal="left"/>
    </xf>
    <xf numFmtId="0" fontId="62" fillId="0" borderId="0" xfId="0" applyFont="1" applyAlignment="1">
      <alignment horizontal="center"/>
    </xf>
    <xf numFmtId="0" fontId="3" fillId="0" borderId="0" xfId="0" applyFont="1" applyAlignment="1">
      <alignment horizontal="left"/>
    </xf>
    <xf numFmtId="0" fontId="61" fillId="0" borderId="97" xfId="0" applyFont="1" applyBorder="1" applyAlignment="1">
      <alignment horizontal="center" vertical="center"/>
    </xf>
    <xf numFmtId="0" fontId="61" fillId="0" borderId="96" xfId="0" applyFont="1" applyBorder="1" applyAlignment="1">
      <alignment horizontal="center" vertical="center"/>
    </xf>
    <xf numFmtId="0" fontId="7" fillId="0" borderId="97" xfId="0" applyFont="1" applyBorder="1" applyAlignment="1">
      <alignment horizontal="center" vertical="center"/>
    </xf>
    <xf numFmtId="0" fontId="7" fillId="0" borderId="96" xfId="0" applyFont="1" applyBorder="1" applyAlignment="1">
      <alignment horizontal="center" vertical="center"/>
    </xf>
    <xf numFmtId="179" fontId="57" fillId="0" borderId="1" xfId="0" applyNumberFormat="1" applyFont="1" applyBorder="1" applyAlignment="1" applyProtection="1">
      <alignment horizontal="center" vertical="center" shrinkToFit="1"/>
      <protection locked="0"/>
    </xf>
    <xf numFmtId="179" fontId="57" fillId="0" borderId="4" xfId="0" applyNumberFormat="1" applyFont="1" applyBorder="1" applyAlignment="1" applyProtection="1">
      <alignment horizontal="center" vertical="center" shrinkToFit="1"/>
      <protection locked="0"/>
    </xf>
    <xf numFmtId="0" fontId="45" fillId="0" borderId="1" xfId="0" applyFont="1" applyBorder="1" applyAlignment="1" applyProtection="1">
      <alignment horizontal="center" vertical="center" wrapText="1"/>
      <protection locked="0"/>
    </xf>
    <xf numFmtId="0" fontId="45" fillId="0" borderId="3" xfId="0" applyFont="1" applyBorder="1" applyAlignment="1" applyProtection="1">
      <alignment horizontal="center" vertical="center" wrapText="1"/>
      <protection locked="0"/>
    </xf>
    <xf numFmtId="0" fontId="45" fillId="0" borderId="4" xfId="0" applyFont="1" applyBorder="1" applyAlignment="1" applyProtection="1">
      <alignment horizontal="center" vertical="center" wrapText="1"/>
      <protection locked="0"/>
    </xf>
    <xf numFmtId="0" fontId="45" fillId="0" borderId="12" xfId="0" applyFont="1" applyBorder="1" applyAlignment="1" applyProtection="1">
      <alignment horizontal="center" vertical="center" wrapText="1"/>
      <protection locked="0"/>
    </xf>
    <xf numFmtId="0" fontId="45" fillId="0" borderId="6" xfId="0" applyFont="1" applyBorder="1" applyAlignment="1" applyProtection="1">
      <alignment horizontal="center" vertical="center" wrapText="1"/>
      <protection locked="0"/>
    </xf>
    <xf numFmtId="0" fontId="45" fillId="0" borderId="5" xfId="0" applyFont="1" applyBorder="1" applyAlignment="1" applyProtection="1">
      <alignment horizontal="center" vertical="center" wrapText="1"/>
      <protection locked="0"/>
    </xf>
    <xf numFmtId="0" fontId="45" fillId="0" borderId="11" xfId="0" applyFont="1" applyBorder="1" applyAlignment="1" applyProtection="1">
      <alignment horizontal="center" vertical="center"/>
      <protection locked="0"/>
    </xf>
    <xf numFmtId="0" fontId="45" fillId="0" borderId="6" xfId="0" applyFont="1" applyBorder="1" applyAlignment="1" applyProtection="1">
      <alignment horizontal="left" vertical="center" wrapText="1"/>
      <protection locked="0"/>
    </xf>
    <xf numFmtId="0" fontId="45" fillId="0" borderId="5" xfId="0" applyFont="1" applyBorder="1" applyAlignment="1" applyProtection="1">
      <alignment horizontal="left" vertical="center" wrapText="1"/>
      <protection locked="0"/>
    </xf>
    <xf numFmtId="0" fontId="0" fillId="0" borderId="6" xfId="0" applyBorder="1" applyAlignment="1" applyProtection="1">
      <alignment horizontal="center" vertical="center" wrapText="1"/>
      <protection locked="0"/>
    </xf>
    <xf numFmtId="0" fontId="0" fillId="0" borderId="5" xfId="0" applyBorder="1" applyAlignment="1" applyProtection="1">
      <alignment horizontal="center" vertical="center" wrapText="1"/>
      <protection locked="0"/>
    </xf>
    <xf numFmtId="0" fontId="45" fillId="0" borderId="6" xfId="0" applyFont="1" applyBorder="1" applyAlignment="1" applyProtection="1">
      <alignment horizontal="center" vertical="center"/>
      <protection locked="0"/>
    </xf>
    <xf numFmtId="0" fontId="45" fillId="0" borderId="15" xfId="0" applyFont="1" applyBorder="1" applyAlignment="1">
      <alignment horizontal="center" vertical="center"/>
    </xf>
    <xf numFmtId="0" fontId="45" fillId="0" borderId="89" xfId="0" applyFont="1" applyBorder="1" applyAlignment="1">
      <alignment horizontal="center" vertical="center"/>
    </xf>
    <xf numFmtId="0" fontId="45" fillId="0" borderId="88" xfId="0" applyFont="1" applyBorder="1" applyAlignment="1">
      <alignment horizontal="center" vertical="center"/>
    </xf>
    <xf numFmtId="0" fontId="45" fillId="0" borderId="84" xfId="0" applyFont="1" applyBorder="1" applyAlignment="1">
      <alignment horizontal="center" vertical="center"/>
    </xf>
    <xf numFmtId="0" fontId="45" fillId="0" borderId="83" xfId="0" applyFont="1" applyBorder="1" applyAlignment="1">
      <alignment horizontal="center" vertical="center"/>
    </xf>
    <xf numFmtId="0" fontId="48" fillId="0" borderId="88" xfId="0" applyFont="1" applyBorder="1" applyAlignment="1">
      <alignment horizontal="center" vertical="center" wrapText="1"/>
    </xf>
    <xf numFmtId="0" fontId="48" fillId="0" borderId="83" xfId="0" applyFont="1" applyBorder="1" applyAlignment="1">
      <alignment horizontal="center" vertical="center" wrapText="1"/>
    </xf>
    <xf numFmtId="0" fontId="39" fillId="0" borderId="14" xfId="0" applyFont="1" applyBorder="1" applyAlignment="1">
      <alignment horizontal="center" vertical="center" wrapText="1"/>
    </xf>
    <xf numFmtId="0" fontId="39" fillId="0" borderId="15" xfId="0" applyFont="1" applyBorder="1" applyAlignment="1">
      <alignment horizontal="center" vertical="center" wrapText="1"/>
    </xf>
    <xf numFmtId="0" fontId="39" fillId="0" borderId="10" xfId="0" applyFont="1" applyBorder="1" applyAlignment="1">
      <alignment horizontal="center" vertical="center" wrapText="1"/>
    </xf>
    <xf numFmtId="0" fontId="40" fillId="0" borderId="0" xfId="0" applyFont="1" applyAlignment="1">
      <alignment horizontal="left" vertical="top" wrapText="1"/>
    </xf>
    <xf numFmtId="0" fontId="39" fillId="0" borderId="8" xfId="0" applyFont="1" applyBorder="1" applyAlignment="1">
      <alignment horizontal="center" vertical="center" wrapText="1"/>
    </xf>
    <xf numFmtId="0" fontId="39" fillId="0" borderId="0" xfId="0" applyFont="1" applyAlignment="1">
      <alignment horizontal="center" vertical="center" wrapText="1"/>
    </xf>
    <xf numFmtId="0" fontId="39" fillId="0" borderId="9" xfId="0" applyFont="1" applyBorder="1" applyAlignment="1">
      <alignment horizontal="center" vertical="center" wrapText="1"/>
    </xf>
    <xf numFmtId="0" fontId="39" fillId="0" borderId="4" xfId="0" applyFont="1" applyBorder="1" applyAlignment="1">
      <alignment horizontal="center" vertical="center" wrapText="1"/>
    </xf>
    <xf numFmtId="0" fontId="39" fillId="0" borderId="13" xfId="0" applyFont="1" applyBorder="1" applyAlignment="1">
      <alignment horizontal="center" vertical="center" wrapText="1"/>
    </xf>
    <xf numFmtId="0" fontId="39" fillId="0" borderId="12" xfId="0" applyFont="1" applyBorder="1" applyAlignment="1">
      <alignment horizontal="center" vertical="center" wrapText="1"/>
    </xf>
    <xf numFmtId="0" fontId="45" fillId="0" borderId="8" xfId="0" applyFont="1" applyBorder="1" applyAlignment="1">
      <alignment horizontal="left" vertical="top" wrapText="1"/>
    </xf>
    <xf numFmtId="0" fontId="45" fillId="0" borderId="4" xfId="0" applyFont="1" applyBorder="1" applyAlignment="1">
      <alignment horizontal="left" vertical="top" wrapText="1"/>
    </xf>
    <xf numFmtId="0" fontId="40" fillId="0" borderId="2" xfId="0" applyFont="1" applyBorder="1" applyAlignment="1">
      <alignment horizontal="left" vertical="center"/>
    </xf>
    <xf numFmtId="0" fontId="40" fillId="0" borderId="3" xfId="0" applyFont="1" applyBorder="1" applyAlignment="1">
      <alignment horizontal="left" vertical="center"/>
    </xf>
    <xf numFmtId="0" fontId="45" fillId="0" borderId="8" xfId="0" applyFont="1" applyBorder="1" applyAlignment="1">
      <alignment horizontal="left" vertical="top"/>
    </xf>
    <xf numFmtId="0" fontId="45" fillId="0" borderId="4" xfId="0" applyFont="1" applyBorder="1" applyAlignment="1">
      <alignment horizontal="left" vertical="top"/>
    </xf>
    <xf numFmtId="0" fontId="45" fillId="11" borderId="13" xfId="0" applyFont="1" applyFill="1" applyBorder="1" applyAlignment="1">
      <alignment horizontal="center" vertical="center"/>
    </xf>
    <xf numFmtId="0" fontId="64" fillId="0" borderId="97" xfId="0" applyFont="1" applyBorder="1" applyAlignment="1">
      <alignment horizontal="center" vertical="center"/>
    </xf>
    <xf numFmtId="0" fontId="64" fillId="0" borderId="96" xfId="0" applyFont="1" applyBorder="1" applyAlignment="1">
      <alignment horizontal="center" vertical="center"/>
    </xf>
    <xf numFmtId="0" fontId="45" fillId="0" borderId="97" xfId="0" applyFont="1" applyBorder="1" applyAlignment="1">
      <alignment horizontal="center" vertical="center"/>
    </xf>
    <xf numFmtId="0" fontId="45" fillId="0" borderId="96" xfId="0" applyFont="1" applyBorder="1" applyAlignment="1">
      <alignment horizontal="center" vertical="center"/>
    </xf>
    <xf numFmtId="0" fontId="40" fillId="0" borderId="11" xfId="0" applyFont="1" applyBorder="1" applyAlignment="1" applyProtection="1">
      <alignment horizontal="center" vertical="center"/>
      <protection locked="0"/>
    </xf>
    <xf numFmtId="0" fontId="45" fillId="0" borderId="94" xfId="0" applyFont="1" applyBorder="1" applyAlignment="1">
      <alignment horizontal="center" vertical="center"/>
    </xf>
    <xf numFmtId="0" fontId="45" fillId="0" borderId="93" xfId="0" applyFont="1" applyBorder="1" applyAlignment="1">
      <alignment horizontal="center" vertical="center"/>
    </xf>
    <xf numFmtId="0" fontId="45" fillId="0" borderId="92" xfId="0" applyFont="1" applyBorder="1" applyAlignment="1">
      <alignment horizontal="center" vertical="center"/>
    </xf>
    <xf numFmtId="0" fontId="45" fillId="0" borderId="12" xfId="0" applyFont="1" applyBorder="1" applyAlignment="1">
      <alignment horizontal="center" vertical="center"/>
    </xf>
    <xf numFmtId="179" fontId="3" fillId="0" borderId="1" xfId="0" applyNumberFormat="1" applyFont="1" applyBorder="1" applyAlignment="1" applyProtection="1">
      <alignment horizontal="center" vertical="center"/>
      <protection locked="0"/>
    </xf>
    <xf numFmtId="179" fontId="3" fillId="0" borderId="8" xfId="0" applyNumberFormat="1" applyFont="1" applyBorder="1" applyAlignment="1" applyProtection="1">
      <alignment horizontal="center" vertical="center"/>
      <protection locked="0"/>
    </xf>
    <xf numFmtId="179" fontId="3" fillId="0" borderId="4" xfId="0" applyNumberFormat="1" applyFont="1" applyBorder="1" applyAlignment="1" applyProtection="1">
      <alignment horizontal="center" vertical="center"/>
      <protection locked="0"/>
    </xf>
    <xf numFmtId="0" fontId="45" fillId="0" borderId="8" xfId="0" applyFont="1" applyBorder="1" applyAlignment="1" applyProtection="1">
      <alignment horizontal="center" vertical="center" wrapText="1"/>
      <protection locked="0"/>
    </xf>
    <xf numFmtId="0" fontId="45" fillId="0" borderId="9" xfId="0" applyFont="1" applyBorder="1" applyAlignment="1" applyProtection="1">
      <alignment horizontal="center" vertical="center" wrapText="1"/>
      <protection locked="0"/>
    </xf>
    <xf numFmtId="0" fontId="45" fillId="0" borderId="7" xfId="0" applyFont="1" applyBorder="1" applyAlignment="1" applyProtection="1">
      <alignment horizontal="center" vertical="center" wrapText="1"/>
      <protection locked="0"/>
    </xf>
    <xf numFmtId="0" fontId="48" fillId="0" borderId="11" xfId="0" applyFont="1" applyBorder="1" applyAlignment="1">
      <alignment horizontal="center" vertical="center" wrapText="1"/>
    </xf>
    <xf numFmtId="0" fontId="44" fillId="0" borderId="1" xfId="0" applyFont="1" applyBorder="1" applyAlignment="1">
      <alignment horizontal="center" vertical="center" wrapText="1"/>
    </xf>
    <xf numFmtId="0" fontId="44" fillId="0" borderId="2" xfId="0" applyFont="1" applyBorder="1" applyAlignment="1">
      <alignment horizontal="center" vertical="center" wrapText="1"/>
    </xf>
    <xf numFmtId="0" fontId="44" fillId="0" borderId="90" xfId="0" applyFont="1" applyBorder="1" applyAlignment="1">
      <alignment horizontal="center" vertical="center" wrapText="1"/>
    </xf>
    <xf numFmtId="0" fontId="44" fillId="0" borderId="119" xfId="0" applyFont="1" applyBorder="1" applyAlignment="1">
      <alignment horizontal="center" vertical="center" wrapText="1"/>
    </xf>
    <xf numFmtId="0" fontId="45" fillId="0" borderId="6" xfId="0" applyFont="1" applyBorder="1" applyAlignment="1">
      <alignment horizontal="center" vertical="center"/>
    </xf>
    <xf numFmtId="0" fontId="45" fillId="0" borderId="80" xfId="0" applyFont="1" applyBorder="1" applyAlignment="1">
      <alignment horizontal="center" vertical="center"/>
    </xf>
    <xf numFmtId="0" fontId="63" fillId="0" borderId="6" xfId="3" applyFont="1" applyBorder="1" applyAlignment="1">
      <alignment horizontal="center" vertical="center"/>
    </xf>
    <xf numFmtId="0" fontId="63" fillId="0" borderId="80" xfId="3" applyFont="1" applyBorder="1" applyAlignment="1">
      <alignment horizontal="center" vertical="center"/>
    </xf>
    <xf numFmtId="0" fontId="40" fillId="0" borderId="13" xfId="0" applyFont="1" applyBorder="1" applyAlignment="1">
      <alignment horizontal="left" vertical="center"/>
    </xf>
    <xf numFmtId="0" fontId="39" fillId="0" borderId="0" xfId="0" applyFont="1" applyAlignment="1">
      <alignment horizontal="left" vertical="top" wrapText="1"/>
    </xf>
    <xf numFmtId="0" fontId="45" fillId="0" borderId="104" xfId="0" applyFont="1" applyBorder="1" applyAlignment="1">
      <alignment horizontal="center" vertical="center"/>
    </xf>
    <xf numFmtId="0" fontId="45" fillId="0" borderId="112" xfId="0" applyFont="1" applyBorder="1" applyAlignment="1">
      <alignment horizontal="center" vertical="center"/>
    </xf>
    <xf numFmtId="0" fontId="45" fillId="0" borderId="105" xfId="0" applyFont="1" applyBorder="1" applyAlignment="1">
      <alignment horizontal="center" vertical="center"/>
    </xf>
    <xf numFmtId="0" fontId="45" fillId="0" borderId="107" xfId="0" applyFont="1" applyBorder="1" applyAlignment="1">
      <alignment horizontal="center" vertical="center"/>
    </xf>
    <xf numFmtId="0" fontId="45" fillId="0" borderId="118" xfId="0" applyFont="1" applyBorder="1" applyAlignment="1">
      <alignment horizontal="center" vertical="center"/>
    </xf>
    <xf numFmtId="0" fontId="7" fillId="0" borderId="15" xfId="0" applyFont="1" applyBorder="1" applyAlignment="1">
      <alignment horizontal="center" vertical="center"/>
    </xf>
    <xf numFmtId="0" fontId="7" fillId="0" borderId="10" xfId="0" applyFont="1" applyBorder="1" applyAlignment="1">
      <alignment horizontal="center" vertical="center"/>
    </xf>
    <xf numFmtId="177" fontId="20" fillId="0" borderId="0" xfId="0" applyNumberFormat="1" applyFont="1" applyAlignment="1">
      <alignment horizontal="left" vertical="center" wrapText="1"/>
    </xf>
    <xf numFmtId="0" fontId="31" fillId="0" borderId="0" xfId="0" applyFont="1" applyAlignment="1">
      <alignment horizontal="left" wrapText="1"/>
    </xf>
    <xf numFmtId="0" fontId="20" fillId="0" borderId="59" xfId="0" applyFont="1" applyBorder="1" applyAlignment="1">
      <alignment horizontal="center" vertical="center" wrapText="1"/>
    </xf>
    <xf numFmtId="0" fontId="20" fillId="0" borderId="63" xfId="0" applyFont="1" applyBorder="1" applyAlignment="1">
      <alignment horizontal="center" vertical="center" wrapText="1"/>
    </xf>
    <xf numFmtId="0" fontId="32" fillId="0" borderId="70" xfId="0" applyFont="1" applyBorder="1" applyAlignment="1">
      <alignment horizontal="center" vertical="center" wrapText="1"/>
    </xf>
    <xf numFmtId="0" fontId="31" fillId="0" borderId="59" xfId="0" applyFont="1" applyBorder="1" applyAlignment="1">
      <alignment horizontal="center" vertical="center" wrapText="1"/>
    </xf>
    <xf numFmtId="0" fontId="31" fillId="0" borderId="63" xfId="0" applyFont="1" applyBorder="1" applyAlignment="1">
      <alignment horizontal="center" vertical="center" wrapText="1"/>
    </xf>
    <xf numFmtId="0" fontId="32" fillId="0" borderId="63" xfId="0" applyFont="1" applyBorder="1" applyAlignment="1">
      <alignment horizontal="center" vertical="center" wrapText="1"/>
    </xf>
    <xf numFmtId="0" fontId="20" fillId="0" borderId="60" xfId="0" applyFont="1" applyBorder="1" applyAlignment="1">
      <alignment horizontal="left" vertical="center" wrapText="1"/>
    </xf>
    <xf numFmtId="0" fontId="31" fillId="0" borderId="61" xfId="0" applyFont="1" applyBorder="1" applyAlignment="1">
      <alignment horizontal="left" wrapText="1"/>
    </xf>
    <xf numFmtId="0" fontId="31" fillId="0" borderId="75" xfId="0" applyFont="1" applyBorder="1" applyAlignment="1">
      <alignment horizontal="left" wrapText="1"/>
    </xf>
    <xf numFmtId="0" fontId="20" fillId="0" borderId="62" xfId="0" applyFont="1" applyBorder="1" applyAlignment="1">
      <alignment horizontal="center" vertical="center" wrapText="1"/>
    </xf>
    <xf numFmtId="0" fontId="20" fillId="0" borderId="66" xfId="0" applyFont="1" applyBorder="1" applyAlignment="1">
      <alignment horizontal="center" vertical="center" wrapText="1"/>
    </xf>
    <xf numFmtId="0" fontId="31" fillId="0" borderId="66" xfId="0" applyFont="1" applyBorder="1" applyAlignment="1">
      <alignment horizontal="center" vertical="center" wrapText="1"/>
    </xf>
    <xf numFmtId="0" fontId="31" fillId="0" borderId="69" xfId="0" applyFont="1" applyBorder="1" applyAlignment="1">
      <alignment horizontal="center" vertical="center" wrapText="1"/>
    </xf>
    <xf numFmtId="0" fontId="32" fillId="0" borderId="73" xfId="0" applyFont="1" applyBorder="1" applyAlignment="1">
      <alignment horizontal="center" vertical="center" wrapText="1"/>
    </xf>
    <xf numFmtId="0" fontId="20" fillId="0" borderId="64" xfId="0" applyFont="1" applyBorder="1" applyAlignment="1">
      <alignment horizontal="center" vertical="center" wrapText="1"/>
    </xf>
    <xf numFmtId="0" fontId="31" fillId="0" borderId="65" xfId="0" applyFont="1" applyBorder="1" applyAlignment="1">
      <alignment horizontal="center" vertical="center" wrapText="1"/>
    </xf>
    <xf numFmtId="0" fontId="31" fillId="0" borderId="67" xfId="0" applyFont="1" applyBorder="1" applyAlignment="1">
      <alignment horizontal="center" vertical="center" wrapText="1"/>
    </xf>
    <xf numFmtId="0" fontId="31" fillId="0" borderId="13" xfId="0" applyFont="1" applyBorder="1" applyAlignment="1">
      <alignment horizontal="center" vertical="center" wrapText="1"/>
    </xf>
    <xf numFmtId="0" fontId="31" fillId="0" borderId="0" xfId="0" applyFont="1" applyAlignment="1">
      <alignment horizontal="center" vertical="center" wrapText="1"/>
    </xf>
    <xf numFmtId="0" fontId="20" fillId="0" borderId="68" xfId="0" applyFont="1" applyBorder="1" applyAlignment="1">
      <alignment vertical="center" wrapText="1"/>
    </xf>
    <xf numFmtId="0" fontId="32" fillId="0" borderId="71" xfId="0" applyFont="1" applyBorder="1" applyAlignment="1">
      <alignment vertical="center" wrapText="1"/>
    </xf>
    <xf numFmtId="0" fontId="20" fillId="0" borderId="1" xfId="0" applyFont="1" applyBorder="1" applyAlignment="1">
      <alignment vertical="center" wrapText="1"/>
    </xf>
    <xf numFmtId="0" fontId="32" fillId="0" borderId="72" xfId="0" applyFont="1" applyBorder="1" applyAlignment="1">
      <alignment vertical="center" wrapText="1"/>
    </xf>
    <xf numFmtId="0" fontId="9" fillId="0" borderId="8" xfId="0" applyFont="1" applyBorder="1" applyAlignment="1">
      <alignment horizontal="left" vertical="center" wrapText="1"/>
    </xf>
    <xf numFmtId="0" fontId="9" fillId="0" borderId="0" xfId="0" applyFont="1" applyAlignment="1">
      <alignment horizontal="left" vertical="center" wrapText="1"/>
    </xf>
    <xf numFmtId="0" fontId="9" fillId="0" borderId="9" xfId="0" applyFont="1" applyBorder="1" applyAlignment="1">
      <alignment horizontal="left" vertical="center" wrapText="1"/>
    </xf>
    <xf numFmtId="38" fontId="23" fillId="0" borderId="0" xfId="1" applyFont="1" applyFill="1" applyBorder="1" applyAlignment="1" applyProtection="1">
      <alignment horizontal="right"/>
    </xf>
    <xf numFmtId="0" fontId="13" fillId="0" borderId="13" xfId="0" applyFont="1" applyBorder="1" applyAlignment="1">
      <alignment horizontal="left" vertical="center" wrapText="1"/>
    </xf>
    <xf numFmtId="0" fontId="13" fillId="0" borderId="12" xfId="0" applyFont="1" applyBorder="1" applyAlignment="1">
      <alignment horizontal="left" vertical="center" wrapText="1"/>
    </xf>
    <xf numFmtId="0" fontId="7" fillId="0" borderId="8" xfId="0" applyFont="1" applyBorder="1" applyAlignment="1">
      <alignment horizontal="left" wrapText="1"/>
    </xf>
    <xf numFmtId="0" fontId="7" fillId="0" borderId="0" xfId="0" applyFont="1" applyAlignment="1">
      <alignment horizontal="left" wrapText="1"/>
    </xf>
    <xf numFmtId="0" fontId="7" fillId="0" borderId="9" xfId="0" applyFont="1" applyBorder="1" applyAlignment="1">
      <alignment horizontal="left" wrapText="1"/>
    </xf>
    <xf numFmtId="0" fontId="9" fillId="0" borderId="1" xfId="0" applyFont="1" applyBorder="1" applyAlignment="1">
      <alignment vertical="center" wrapText="1"/>
    </xf>
    <xf numFmtId="0" fontId="9" fillId="0" borderId="2" xfId="0" applyFont="1" applyBorder="1" applyAlignment="1">
      <alignment vertical="center" wrapText="1"/>
    </xf>
    <xf numFmtId="0" fontId="9" fillId="0" borderId="8" xfId="0" applyFont="1" applyBorder="1" applyAlignment="1">
      <alignment vertical="center" wrapText="1"/>
    </xf>
    <xf numFmtId="0" fontId="9" fillId="0" borderId="0" xfId="0" applyFont="1" applyAlignment="1">
      <alignment vertical="center" wrapText="1"/>
    </xf>
    <xf numFmtId="0" fontId="19" fillId="0" borderId="2" xfId="0" applyFont="1" applyBorder="1" applyAlignment="1">
      <alignment horizontal="center" vertical="center" wrapText="1"/>
    </xf>
    <xf numFmtId="0" fontId="18" fillId="0" borderId="0" xfId="0" applyFont="1" applyAlignment="1">
      <alignment horizontal="left" vertical="center" wrapText="1"/>
    </xf>
    <xf numFmtId="0" fontId="10" fillId="0" borderId="0" xfId="0" applyFont="1" applyAlignment="1">
      <alignment horizontal="left" vertical="center" wrapText="1"/>
    </xf>
    <xf numFmtId="177" fontId="6" fillId="0" borderId="50" xfId="0" applyNumberFormat="1" applyFont="1" applyBorder="1" applyAlignment="1" applyProtection="1">
      <protection locked="0"/>
    </xf>
    <xf numFmtId="0" fontId="6" fillId="0" borderId="0" xfId="0" applyFont="1" applyAlignment="1">
      <alignment horizontal="left" vertical="top" wrapText="1"/>
    </xf>
    <xf numFmtId="0" fontId="9" fillId="0" borderId="47" xfId="0" applyFont="1" applyBorder="1" applyAlignment="1">
      <alignment vertical="center" wrapText="1"/>
    </xf>
    <xf numFmtId="0" fontId="18" fillId="0" borderId="48" xfId="0" applyFont="1" applyBorder="1" applyAlignment="1">
      <alignment vertical="center" wrapText="1"/>
    </xf>
    <xf numFmtId="0" fontId="18" fillId="0" borderId="8" xfId="0" applyFont="1" applyBorder="1" applyAlignment="1">
      <alignment vertical="center" wrapText="1"/>
    </xf>
    <xf numFmtId="0" fontId="18" fillId="0" borderId="0" xfId="0" applyFont="1" applyAlignment="1">
      <alignment vertical="center" wrapText="1"/>
    </xf>
    <xf numFmtId="0" fontId="10" fillId="0" borderId="48" xfId="0" applyFont="1" applyBorder="1" applyAlignment="1">
      <alignment vertical="center" wrapText="1"/>
    </xf>
    <xf numFmtId="177" fontId="6" fillId="0" borderId="48" xfId="0" applyNumberFormat="1" applyFont="1" applyBorder="1" applyAlignment="1"/>
    <xf numFmtId="0" fontId="7" fillId="0" borderId="47" xfId="0" applyFont="1" applyBorder="1" applyAlignment="1">
      <alignment horizontal="left" wrapText="1"/>
    </xf>
    <xf numFmtId="0" fontId="7" fillId="0" borderId="48" xfId="0" applyFont="1" applyBorder="1" applyAlignment="1">
      <alignment horizontal="left" wrapText="1"/>
    </xf>
    <xf numFmtId="0" fontId="7" fillId="0" borderId="49" xfId="0" applyFont="1" applyBorder="1" applyAlignment="1">
      <alignment horizontal="left" wrapText="1"/>
    </xf>
    <xf numFmtId="0" fontId="18" fillId="0" borderId="0" xfId="0" applyFont="1" applyAlignment="1">
      <alignment horizontal="right" vertical="center" wrapText="1"/>
    </xf>
    <xf numFmtId="0" fontId="10" fillId="0" borderId="0" xfId="0" applyFont="1" applyAlignment="1">
      <alignment horizontal="right" vertical="center" wrapText="1"/>
    </xf>
    <xf numFmtId="177" fontId="6" fillId="0" borderId="50" xfId="0" applyNumberFormat="1" applyFont="1" applyBorder="1" applyAlignment="1"/>
    <xf numFmtId="0" fontId="6" fillId="0" borderId="0" xfId="0" applyFont="1" applyAlignment="1">
      <alignment horizontal="distributed"/>
    </xf>
    <xf numFmtId="38" fontId="6" fillId="0" borderId="0" xfId="1" applyFont="1" applyFill="1" applyBorder="1" applyAlignment="1" applyProtection="1"/>
    <xf numFmtId="0" fontId="9" fillId="0" borderId="0" xfId="0" applyFont="1" applyAlignment="1">
      <alignment horizontal="left" vertical="center"/>
    </xf>
    <xf numFmtId="0" fontId="23" fillId="0" borderId="0" xfId="0" applyFont="1" applyAlignment="1">
      <alignment horizontal="center" vertical="center"/>
    </xf>
    <xf numFmtId="38" fontId="23" fillId="0" borderId="0" xfId="1" applyFont="1" applyFill="1" applyBorder="1" applyAlignment="1" applyProtection="1">
      <alignment vertical="center"/>
    </xf>
    <xf numFmtId="38" fontId="23" fillId="0" borderId="0" xfId="1" applyFont="1" applyFill="1" applyBorder="1" applyAlignment="1" applyProtection="1"/>
    <xf numFmtId="38" fontId="6" fillId="0" borderId="0" xfId="1" applyFont="1" applyBorder="1" applyAlignment="1" applyProtection="1">
      <alignment horizontal="center"/>
    </xf>
    <xf numFmtId="38" fontId="23" fillId="0" borderId="0" xfId="1" applyFont="1" applyBorder="1" applyAlignment="1" applyProtection="1">
      <alignment horizontal="center"/>
    </xf>
    <xf numFmtId="0" fontId="7" fillId="0" borderId="0" xfId="0" applyFont="1" applyAlignment="1">
      <alignment horizontal="left"/>
    </xf>
    <xf numFmtId="38" fontId="6" fillId="0" borderId="0" xfId="1" applyFont="1" applyFill="1" applyBorder="1" applyAlignment="1" applyProtection="1">
      <alignment horizontal="center"/>
      <protection locked="0"/>
    </xf>
    <xf numFmtId="0" fontId="8" fillId="0" borderId="0" xfId="0" applyFont="1" applyAlignment="1">
      <alignment horizontal="distributed"/>
    </xf>
    <xf numFmtId="0" fontId="13" fillId="0" borderId="0" xfId="0" applyFont="1" applyAlignment="1">
      <alignment vertical="center" wrapText="1"/>
    </xf>
    <xf numFmtId="0" fontId="13" fillId="0" borderId="9" xfId="0" applyFont="1" applyBorder="1" applyAlignment="1">
      <alignment vertical="center" wrapText="1"/>
    </xf>
    <xf numFmtId="0" fontId="6" fillId="0" borderId="0" xfId="0" applyFont="1" applyAlignment="1">
      <alignment horizontal="center"/>
    </xf>
    <xf numFmtId="0" fontId="6" fillId="0" borderId="9" xfId="0" applyFont="1" applyBorder="1" applyAlignment="1">
      <alignment horizontal="center"/>
    </xf>
    <xf numFmtId="38" fontId="23" fillId="0" borderId="0" xfId="7" applyFont="1" applyFill="1" applyBorder="1" applyAlignment="1" applyProtection="1"/>
    <xf numFmtId="38" fontId="6" fillId="0" borderId="11" xfId="7" applyFont="1" applyFill="1" applyBorder="1" applyAlignment="1" applyProtection="1">
      <alignment horizontal="center"/>
    </xf>
    <xf numFmtId="38" fontId="23" fillId="0" borderId="0" xfId="0" applyNumberFormat="1" applyFont="1" applyAlignment="1">
      <alignment horizontal="center"/>
    </xf>
    <xf numFmtId="0" fontId="23" fillId="0" borderId="0" xfId="0" applyFont="1" applyAlignment="1">
      <alignment horizontal="center"/>
    </xf>
    <xf numFmtId="38" fontId="6" fillId="0" borderId="0" xfId="1" applyFont="1" applyBorder="1" applyAlignment="1" applyProtection="1">
      <alignment horizontal="center" vertical="center"/>
    </xf>
    <xf numFmtId="0" fontId="6" fillId="0" borderId="0" xfId="0" applyFont="1" applyAlignment="1">
      <alignment vertical="center"/>
    </xf>
    <xf numFmtId="0" fontId="23" fillId="0" borderId="0" xfId="0" applyFont="1" applyAlignment="1">
      <alignment horizontal="right"/>
    </xf>
    <xf numFmtId="0" fontId="13" fillId="0" borderId="8" xfId="0" applyFont="1" applyBorder="1" applyAlignment="1">
      <alignment horizontal="center" wrapText="1"/>
    </xf>
    <xf numFmtId="0" fontId="13" fillId="0" borderId="0" xfId="0" applyFont="1" applyAlignment="1">
      <alignment horizontal="center" wrapText="1"/>
    </xf>
    <xf numFmtId="38" fontId="6" fillId="0" borderId="0" xfId="1" applyFont="1" applyBorder="1" applyAlignment="1">
      <alignment horizontal="center" vertical="center"/>
    </xf>
    <xf numFmtId="0" fontId="13" fillId="0" borderId="8" xfId="0" applyFont="1" applyBorder="1" applyAlignment="1">
      <alignment horizontal="left" wrapText="1" shrinkToFit="1"/>
    </xf>
    <xf numFmtId="0" fontId="13" fillId="0" borderId="0" xfId="0" applyFont="1" applyAlignment="1">
      <alignment horizontal="left" wrapText="1" shrinkToFit="1"/>
    </xf>
    <xf numFmtId="0" fontId="13" fillId="0" borderId="9" xfId="0" applyFont="1" applyBorder="1" applyAlignment="1">
      <alignment horizontal="left" wrapText="1" shrinkToFit="1"/>
    </xf>
    <xf numFmtId="38" fontId="23" fillId="0" borderId="0" xfId="1" applyFont="1" applyFill="1" applyBorder="1" applyAlignment="1" applyProtection="1">
      <alignment horizontal="center" vertical="center"/>
    </xf>
    <xf numFmtId="0" fontId="13" fillId="0" borderId="8" xfId="0" applyFont="1" applyBorder="1" applyAlignment="1">
      <alignment horizontal="center" shrinkToFit="1"/>
    </xf>
    <xf numFmtId="0" fontId="6" fillId="0" borderId="0" xfId="0" applyFont="1" applyAlignment="1"/>
    <xf numFmtId="38" fontId="23" fillId="0" borderId="0" xfId="1" applyFont="1" applyFill="1" applyBorder="1" applyAlignment="1" applyProtection="1">
      <alignment horizontal="center"/>
    </xf>
    <xf numFmtId="0" fontId="13" fillId="0" borderId="8" xfId="0" applyFont="1" applyBorder="1" applyAlignment="1">
      <alignment horizontal="center" wrapText="1" shrinkToFit="1"/>
    </xf>
    <xf numFmtId="38" fontId="6" fillId="0" borderId="0" xfId="1" applyFont="1" applyBorder="1" applyAlignment="1" applyProtection="1">
      <alignment horizontal="center" wrapText="1"/>
    </xf>
    <xf numFmtId="38" fontId="23" fillId="0" borderId="0" xfId="1" applyFont="1" applyBorder="1" applyAlignment="1" applyProtection="1">
      <alignment horizontal="center" vertical="center" shrinkToFit="1"/>
    </xf>
    <xf numFmtId="0" fontId="6" fillId="0" borderId="8" xfId="0" applyFont="1" applyBorder="1" applyAlignment="1">
      <alignment horizontal="left" wrapText="1"/>
    </xf>
    <xf numFmtId="0" fontId="6" fillId="0" borderId="9" xfId="0" applyFont="1" applyBorder="1" applyAlignment="1">
      <alignment horizontal="left" wrapText="1"/>
    </xf>
    <xf numFmtId="38" fontId="23" fillId="0" borderId="0" xfId="1" applyFont="1" applyBorder="1" applyAlignment="1" applyProtection="1">
      <alignment horizontal="center" vertical="center"/>
    </xf>
    <xf numFmtId="0" fontId="9" fillId="0" borderId="0" xfId="0" applyFont="1" applyAlignment="1"/>
    <xf numFmtId="0" fontId="9" fillId="0" borderId="9" xfId="0" applyFont="1" applyBorder="1" applyAlignment="1"/>
    <xf numFmtId="0" fontId="6" fillId="0" borderId="0" xfId="0" applyFont="1" applyAlignment="1">
      <alignment horizontal="right" vertical="center"/>
    </xf>
    <xf numFmtId="0" fontId="6" fillId="0" borderId="9" xfId="0" applyFont="1" applyBorder="1" applyAlignment="1">
      <alignment horizontal="right" vertical="center"/>
    </xf>
    <xf numFmtId="0" fontId="9" fillId="0" borderId="20" xfId="0" applyFont="1" applyBorder="1" applyAlignment="1">
      <alignment horizontal="center" vertical="center" wrapText="1"/>
    </xf>
    <xf numFmtId="0" fontId="9" fillId="0" borderId="0" xfId="0" applyFont="1" applyAlignment="1">
      <alignment horizontal="center" vertical="center" wrapText="1"/>
    </xf>
    <xf numFmtId="0" fontId="6" fillId="0" borderId="21" xfId="0" applyFont="1" applyBorder="1" applyAlignment="1">
      <alignment horizontal="center" vertical="center" wrapText="1"/>
    </xf>
    <xf numFmtId="0" fontId="6" fillId="0" borderId="22" xfId="0" applyFont="1" applyBorder="1" applyAlignment="1">
      <alignment horizontal="center" vertical="center" wrapText="1"/>
    </xf>
    <xf numFmtId="0" fontId="6" fillId="0" borderId="23" xfId="0" applyFont="1" applyBorder="1" applyAlignment="1">
      <alignment horizontal="center" wrapText="1"/>
    </xf>
    <xf numFmtId="0" fontId="6" fillId="0" borderId="24" xfId="0" applyFont="1" applyBorder="1" applyAlignment="1">
      <alignment horizontal="center" wrapText="1"/>
    </xf>
    <xf numFmtId="0" fontId="6" fillId="0" borderId="25" xfId="0" applyFont="1" applyBorder="1" applyAlignment="1">
      <alignment horizontal="center" wrapText="1"/>
    </xf>
    <xf numFmtId="0" fontId="6" fillId="0" borderId="26" xfId="0" applyFont="1" applyBorder="1" applyAlignment="1"/>
    <xf numFmtId="0" fontId="6" fillId="0" borderId="24" xfId="0" applyFont="1" applyBorder="1" applyAlignment="1"/>
    <xf numFmtId="0" fontId="6" fillId="0" borderId="27" xfId="0" applyFont="1" applyBorder="1" applyAlignment="1"/>
    <xf numFmtId="0" fontId="6" fillId="0" borderId="36" xfId="0" applyFont="1" applyBorder="1" applyAlignment="1">
      <alignment horizontal="center" wrapText="1"/>
    </xf>
    <xf numFmtId="0" fontId="6" fillId="0" borderId="37" xfId="0" applyFont="1" applyBorder="1" applyAlignment="1">
      <alignment horizontal="center" wrapText="1"/>
    </xf>
    <xf numFmtId="0" fontId="6" fillId="0" borderId="38" xfId="0" applyFont="1" applyBorder="1" applyAlignment="1">
      <alignment horizontal="center" wrapText="1"/>
    </xf>
    <xf numFmtId="0" fontId="6" fillId="0" borderId="40" xfId="0" applyFont="1" applyBorder="1" applyAlignment="1"/>
    <xf numFmtId="0" fontId="6" fillId="0" borderId="37" xfId="0" applyFont="1" applyBorder="1" applyAlignment="1"/>
    <xf numFmtId="0" fontId="6" fillId="0" borderId="41" xfId="0" applyFont="1" applyBorder="1" applyAlignment="1"/>
    <xf numFmtId="0" fontId="6" fillId="0" borderId="18" xfId="0" applyFont="1" applyBorder="1" applyAlignment="1">
      <alignment horizontal="center" vertical="center" wrapText="1"/>
    </xf>
    <xf numFmtId="0" fontId="6" fillId="0" borderId="19" xfId="0" applyFont="1" applyBorder="1" applyAlignment="1">
      <alignment horizontal="center" vertical="center" wrapText="1"/>
    </xf>
    <xf numFmtId="0" fontId="6" fillId="0" borderId="21" xfId="0" applyFont="1" applyBorder="1" applyAlignment="1">
      <alignment wrapText="1"/>
    </xf>
    <xf numFmtId="0" fontId="6" fillId="0" borderId="22" xfId="0" applyFont="1" applyBorder="1" applyAlignment="1">
      <alignment wrapText="1"/>
    </xf>
    <xf numFmtId="0" fontId="6" fillId="0" borderId="28" xfId="0" applyFont="1" applyBorder="1" applyAlignment="1">
      <alignment horizontal="center" wrapText="1"/>
    </xf>
    <xf numFmtId="0" fontId="6" fillId="0" borderId="29" xfId="0" applyFont="1" applyBorder="1" applyAlignment="1">
      <alignment horizontal="center" wrapText="1"/>
    </xf>
    <xf numFmtId="0" fontId="6" fillId="0" borderId="30" xfId="0" applyFont="1" applyBorder="1" applyAlignment="1">
      <alignment horizontal="center" wrapText="1"/>
    </xf>
    <xf numFmtId="0" fontId="6" fillId="0" borderId="32" xfId="0" applyFont="1" applyBorder="1" applyAlignment="1"/>
    <xf numFmtId="0" fontId="6" fillId="0" borderId="29" xfId="0" applyFont="1" applyBorder="1" applyAlignment="1"/>
    <xf numFmtId="0" fontId="6" fillId="0" borderId="33" xfId="0" applyFont="1" applyBorder="1" applyAlignment="1"/>
    <xf numFmtId="0" fontId="9" fillId="0" borderId="8" xfId="0" applyFont="1" applyBorder="1" applyAlignment="1">
      <alignment horizontal="center" vertical="center" wrapText="1"/>
    </xf>
    <xf numFmtId="0" fontId="6" fillId="0" borderId="0" xfId="0" applyFont="1" applyAlignment="1">
      <alignment horizontal="center" vertical="center"/>
    </xf>
    <xf numFmtId="0" fontId="7" fillId="0" borderId="9" xfId="0" applyFont="1" applyBorder="1" applyAlignment="1">
      <alignment horizontal="left" vertical="center" wrapText="1"/>
    </xf>
    <xf numFmtId="0" fontId="6" fillId="0" borderId="1" xfId="0" applyFont="1" applyBorder="1" applyAlignment="1" applyProtection="1">
      <alignment horizontal="center" vertical="center" wrapText="1"/>
      <protection locked="0"/>
    </xf>
    <xf numFmtId="0" fontId="6" fillId="0" borderId="3" xfId="0" applyFont="1" applyBorder="1" applyAlignment="1" applyProtection="1">
      <alignment horizontal="center" vertical="center" wrapText="1"/>
      <protection locked="0"/>
    </xf>
    <xf numFmtId="0" fontId="6" fillId="0" borderId="4" xfId="0" applyFont="1" applyBorder="1" applyAlignment="1" applyProtection="1">
      <alignment horizontal="center" vertical="center" wrapText="1"/>
      <protection locked="0"/>
    </xf>
    <xf numFmtId="0" fontId="6" fillId="0" borderId="12" xfId="0" applyFont="1" applyBorder="1" applyAlignment="1" applyProtection="1">
      <alignment horizontal="center" vertical="center" wrapText="1"/>
      <protection locked="0"/>
    </xf>
    <xf numFmtId="0" fontId="6" fillId="0" borderId="4" xfId="0" applyFont="1" applyBorder="1" applyAlignment="1">
      <alignment wrapText="1"/>
    </xf>
    <xf numFmtId="0" fontId="6" fillId="0" borderId="12" xfId="0" applyFont="1" applyBorder="1" applyAlignment="1">
      <alignment wrapText="1"/>
    </xf>
    <xf numFmtId="0" fontId="10" fillId="0" borderId="0" xfId="0" applyFont="1" applyAlignment="1"/>
    <xf numFmtId="0" fontId="10" fillId="0" borderId="14" xfId="0" applyFont="1" applyBorder="1" applyAlignment="1">
      <alignment wrapText="1"/>
    </xf>
    <xf numFmtId="0" fontId="10" fillId="0" borderId="15" xfId="0" applyFont="1" applyBorder="1" applyAlignment="1">
      <alignment wrapText="1"/>
    </xf>
    <xf numFmtId="0" fontId="10" fillId="0" borderId="10" xfId="0" applyFont="1" applyBorder="1" applyAlignment="1">
      <alignment wrapText="1"/>
    </xf>
    <xf numFmtId="0" fontId="6" fillId="0" borderId="15" xfId="0" applyFont="1" applyBorder="1" applyAlignment="1"/>
    <xf numFmtId="0" fontId="6" fillId="0" borderId="11" xfId="0" applyFont="1" applyBorder="1" applyAlignment="1">
      <alignment horizontal="center" vertical="center"/>
    </xf>
    <xf numFmtId="0" fontId="7" fillId="0" borderId="0" xfId="0" applyFont="1" applyAlignment="1">
      <alignment horizontal="left" vertical="top" wrapText="1"/>
    </xf>
    <xf numFmtId="0" fontId="6" fillId="0" borderId="1" xfId="0" applyFont="1" applyBorder="1" applyAlignment="1">
      <alignment horizontal="right"/>
    </xf>
    <xf numFmtId="0" fontId="6" fillId="0" borderId="2" xfId="0" applyFont="1" applyBorder="1" applyAlignment="1">
      <alignment horizontal="right"/>
    </xf>
    <xf numFmtId="0" fontId="6" fillId="0" borderId="52" xfId="0" applyFont="1" applyBorder="1" applyAlignment="1">
      <alignment horizontal="left"/>
    </xf>
    <xf numFmtId="0" fontId="6" fillId="0" borderId="76" xfId="0" applyFont="1" applyBorder="1" applyAlignment="1">
      <alignment horizontal="left"/>
    </xf>
    <xf numFmtId="0" fontId="6" fillId="0" borderId="53" xfId="0" applyFont="1" applyBorder="1" applyAlignment="1">
      <alignment horizontal="left"/>
    </xf>
    <xf numFmtId="0" fontId="6" fillId="0" borderId="52" xfId="0" applyFont="1" applyBorder="1" applyAlignment="1" applyProtection="1">
      <alignment horizontal="right"/>
      <protection locked="0"/>
    </xf>
    <xf numFmtId="0" fontId="6" fillId="0" borderId="76" xfId="0" applyFont="1" applyBorder="1" applyAlignment="1" applyProtection="1">
      <alignment horizontal="right"/>
      <protection locked="0"/>
    </xf>
    <xf numFmtId="0" fontId="6" fillId="0" borderId="76" xfId="0" applyFont="1" applyBorder="1" applyAlignment="1">
      <alignment horizontal="right"/>
    </xf>
    <xf numFmtId="38" fontId="6" fillId="0" borderId="14" xfId="0" applyNumberFormat="1" applyFont="1" applyBorder="1" applyAlignment="1" applyProtection="1">
      <alignment horizontal="right"/>
      <protection locked="0"/>
    </xf>
    <xf numFmtId="38" fontId="6" fillId="0" borderId="15" xfId="0" applyNumberFormat="1" applyFont="1" applyBorder="1" applyAlignment="1" applyProtection="1">
      <alignment horizontal="right"/>
      <protection locked="0"/>
    </xf>
    <xf numFmtId="176" fontId="6" fillId="0" borderId="14" xfId="1" applyNumberFormat="1" applyFont="1" applyFill="1" applyBorder="1" applyAlignment="1" applyProtection="1">
      <alignment horizontal="right"/>
      <protection locked="0"/>
    </xf>
    <xf numFmtId="176" fontId="6" fillId="0" borderId="15" xfId="1" applyNumberFormat="1" applyFont="1" applyFill="1" applyBorder="1" applyAlignment="1" applyProtection="1">
      <alignment horizontal="right"/>
      <protection locked="0"/>
    </xf>
    <xf numFmtId="176" fontId="6" fillId="4" borderId="15" xfId="1" applyNumberFormat="1" applyFont="1" applyFill="1" applyBorder="1" applyAlignment="1"/>
    <xf numFmtId="176" fontId="6" fillId="4" borderId="15" xfId="0" applyNumberFormat="1" applyFont="1" applyFill="1" applyBorder="1" applyAlignment="1"/>
    <xf numFmtId="178" fontId="6" fillId="4" borderId="15" xfId="1" applyNumberFormat="1" applyFont="1" applyFill="1" applyBorder="1" applyAlignment="1"/>
    <xf numFmtId="178" fontId="6" fillId="4" borderId="15" xfId="0" applyNumberFormat="1" applyFont="1" applyFill="1" applyBorder="1" applyAlignment="1"/>
    <xf numFmtId="0" fontId="24" fillId="0" borderId="0" xfId="0" applyFont="1" applyAlignment="1">
      <alignment horizontal="left" wrapText="1"/>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13" xfId="0" applyFont="1" applyBorder="1" applyAlignment="1">
      <alignment horizontal="center" vertical="center"/>
    </xf>
    <xf numFmtId="0" fontId="6" fillId="0" borderId="12" xfId="0" applyFont="1" applyBorder="1" applyAlignment="1">
      <alignment horizontal="center" vertical="center"/>
    </xf>
    <xf numFmtId="0" fontId="6" fillId="0" borderId="14" xfId="0" applyFont="1" applyBorder="1" applyAlignment="1">
      <alignment horizontal="center"/>
    </xf>
    <xf numFmtId="0" fontId="6" fillId="0" borderId="15" xfId="0" applyFont="1" applyBorder="1" applyAlignment="1">
      <alignment horizontal="center"/>
    </xf>
    <xf numFmtId="0" fontId="6" fillId="0" borderId="10" xfId="0" applyFont="1" applyBorder="1" applyAlignment="1">
      <alignment horizontal="center"/>
    </xf>
    <xf numFmtId="38" fontId="23" fillId="0" borderId="14" xfId="0" applyNumberFormat="1" applyFont="1" applyBorder="1" applyAlignment="1"/>
    <xf numFmtId="38" fontId="23" fillId="0" borderId="15" xfId="0" applyNumberFormat="1" applyFont="1" applyBorder="1" applyAlignment="1"/>
    <xf numFmtId="40" fontId="23" fillId="0" borderId="15" xfId="1" applyNumberFormat="1" applyFont="1" applyFill="1" applyBorder="1" applyAlignment="1" applyProtection="1">
      <alignment horizontal="right"/>
    </xf>
    <xf numFmtId="0" fontId="9" fillId="0" borderId="2" xfId="0" applyFont="1" applyBorder="1" applyAlignment="1">
      <alignment horizontal="left" vertical="center" wrapText="1"/>
    </xf>
    <xf numFmtId="0" fontId="9" fillId="0" borderId="0" xfId="0" applyFont="1" applyAlignment="1">
      <alignment horizontal="left" wrapText="1"/>
    </xf>
    <xf numFmtId="0" fontId="10" fillId="0" borderId="0" xfId="0" applyFont="1" applyAlignment="1">
      <alignment wrapText="1"/>
    </xf>
    <xf numFmtId="38" fontId="23" fillId="0" borderId="14" xfId="0" applyNumberFormat="1" applyFont="1" applyBorder="1" applyAlignment="1">
      <alignment horizontal="right"/>
    </xf>
    <xf numFmtId="38" fontId="23" fillId="0" borderId="15" xfId="0" applyNumberFormat="1" applyFont="1" applyBorder="1" applyAlignment="1">
      <alignment horizontal="right"/>
    </xf>
    <xf numFmtId="40" fontId="23" fillId="0" borderId="15" xfId="1" applyNumberFormat="1" applyFont="1" applyFill="1" applyBorder="1" applyAlignment="1" applyProtection="1"/>
    <xf numFmtId="40" fontId="23" fillId="0" borderId="15" xfId="0" applyNumberFormat="1" applyFont="1" applyBorder="1" applyAlignment="1"/>
    <xf numFmtId="38" fontId="23" fillId="0" borderId="15" xfId="1" applyFont="1" applyFill="1" applyBorder="1" applyAlignment="1" applyProtection="1"/>
    <xf numFmtId="0" fontId="6" fillId="0" borderId="14" xfId="0" applyFont="1" applyBorder="1" applyAlignment="1">
      <alignment horizontal="right"/>
    </xf>
    <xf numFmtId="0" fontId="6" fillId="0" borderId="15" xfId="0" applyFont="1" applyBorder="1" applyAlignment="1">
      <alignment horizontal="right"/>
    </xf>
    <xf numFmtId="0" fontId="23" fillId="0" borderId="15" xfId="0" applyFont="1" applyBorder="1" applyAlignment="1">
      <alignment horizontal="right"/>
    </xf>
    <xf numFmtId="0" fontId="6" fillId="0" borderId="13" xfId="0" applyFont="1" applyBorder="1" applyAlignment="1" applyProtection="1">
      <alignment horizontal="center"/>
      <protection locked="0"/>
    </xf>
    <xf numFmtId="0" fontId="23" fillId="0" borderId="14" xfId="0" applyFont="1" applyBorder="1" applyAlignment="1">
      <alignment horizontal="right"/>
    </xf>
    <xf numFmtId="38" fontId="23" fillId="0" borderId="14" xfId="1" applyFont="1" applyFill="1" applyBorder="1" applyAlignment="1" applyProtection="1">
      <alignment horizontal="right"/>
    </xf>
    <xf numFmtId="38" fontId="23" fillId="0" borderId="15" xfId="1" applyFont="1" applyFill="1" applyBorder="1" applyAlignment="1" applyProtection="1">
      <alignment horizontal="right"/>
    </xf>
    <xf numFmtId="0" fontId="16" fillId="0" borderId="4" xfId="0" applyFont="1" applyBorder="1" applyAlignment="1">
      <alignment horizontal="center" vertical="center"/>
    </xf>
    <xf numFmtId="0" fontId="16" fillId="0" borderId="13" xfId="0" applyFont="1" applyBorder="1" applyAlignment="1">
      <alignment horizontal="center" vertical="center"/>
    </xf>
    <xf numFmtId="0" fontId="16" fillId="0" borderId="14" xfId="0" applyFont="1" applyFill="1" applyBorder="1" applyAlignment="1">
      <alignment horizontal="center" vertical="center"/>
    </xf>
    <xf numFmtId="0" fontId="16" fillId="0" borderId="10" xfId="0" applyFont="1" applyFill="1" applyBorder="1" applyAlignment="1">
      <alignment horizontal="center" vertical="center"/>
    </xf>
    <xf numFmtId="38" fontId="23" fillId="0" borderId="0" xfId="2" applyFont="1" applyFill="1" applyBorder="1" applyAlignment="1" applyProtection="1">
      <alignment horizontal="right"/>
    </xf>
    <xf numFmtId="0" fontId="9" fillId="0" borderId="11" xfId="0" applyFont="1" applyBorder="1" applyAlignment="1">
      <alignment horizontal="center" vertical="center" wrapText="1"/>
    </xf>
    <xf numFmtId="38" fontId="23" fillId="8" borderId="0" xfId="2" applyFont="1" applyFill="1" applyBorder="1" applyAlignment="1" applyProtection="1">
      <alignment horizontal="right"/>
    </xf>
    <xf numFmtId="38" fontId="6" fillId="0" borderId="0" xfId="2" applyFont="1" applyFill="1" applyBorder="1" applyAlignment="1" applyProtection="1"/>
    <xf numFmtId="38" fontId="23" fillId="0" borderId="0" xfId="2" applyFont="1" applyFill="1" applyBorder="1" applyAlignment="1" applyProtection="1">
      <alignment vertical="center"/>
    </xf>
    <xf numFmtId="38" fontId="23" fillId="0" borderId="0" xfId="2" applyFont="1" applyFill="1" applyBorder="1" applyAlignment="1" applyProtection="1"/>
    <xf numFmtId="38" fontId="6" fillId="0" borderId="0" xfId="2" applyFont="1" applyBorder="1" applyAlignment="1" applyProtection="1">
      <alignment horizontal="center"/>
    </xf>
    <xf numFmtId="38" fontId="23" fillId="0" borderId="0" xfId="2" applyFont="1" applyBorder="1" applyAlignment="1" applyProtection="1">
      <alignment horizontal="center"/>
    </xf>
    <xf numFmtId="38" fontId="6" fillId="0" borderId="0" xfId="2" applyFont="1" applyFill="1" applyBorder="1" applyAlignment="1" applyProtection="1">
      <alignment horizontal="center"/>
      <protection locked="0"/>
    </xf>
    <xf numFmtId="38" fontId="6" fillId="0" borderId="0" xfId="2" applyFont="1" applyFill="1" applyBorder="1" applyAlignment="1" applyProtection="1">
      <alignment horizontal="center"/>
    </xf>
    <xf numFmtId="38" fontId="39" fillId="0" borderId="0" xfId="2" applyFont="1" applyBorder="1" applyAlignment="1" applyProtection="1">
      <alignment horizontal="center" vertical="center"/>
    </xf>
    <xf numFmtId="0" fontId="39" fillId="0" borderId="0" xfId="0" applyFont="1" applyAlignment="1">
      <alignment vertical="center"/>
    </xf>
    <xf numFmtId="38" fontId="43" fillId="0" borderId="0" xfId="2" applyFont="1" applyBorder="1" applyAlignment="1" applyProtection="1">
      <alignment horizontal="center"/>
    </xf>
    <xf numFmtId="38" fontId="43" fillId="0" borderId="0" xfId="2" applyFont="1" applyFill="1" applyBorder="1" applyAlignment="1" applyProtection="1">
      <alignment vertical="center"/>
    </xf>
    <xf numFmtId="0" fontId="39" fillId="0" borderId="0" xfId="0" applyFont="1" applyAlignment="1">
      <alignment horizontal="left" vertical="center"/>
    </xf>
    <xf numFmtId="0" fontId="39" fillId="0" borderId="9" xfId="0" applyFont="1" applyBorder="1" applyAlignment="1">
      <alignment horizontal="left" vertical="center"/>
    </xf>
    <xf numFmtId="0" fontId="45" fillId="0" borderId="0" xfId="0" applyFont="1" applyAlignment="1">
      <alignment vertical="center"/>
    </xf>
    <xf numFmtId="38" fontId="6" fillId="0" borderId="0" xfId="2" applyFont="1" applyFill="1" applyBorder="1" applyAlignment="1" applyProtection="1">
      <alignment horizontal="center" vertical="center"/>
    </xf>
    <xf numFmtId="38" fontId="23" fillId="0" borderId="0" xfId="2" applyFont="1" applyFill="1" applyBorder="1" applyAlignment="1" applyProtection="1">
      <alignment horizontal="center" vertical="center"/>
    </xf>
    <xf numFmtId="38" fontId="23" fillId="0" borderId="0" xfId="2" applyFont="1" applyFill="1" applyBorder="1" applyAlignment="1" applyProtection="1">
      <alignment horizontal="center"/>
    </xf>
    <xf numFmtId="38" fontId="6" fillId="0" borderId="0" xfId="2" applyFont="1" applyFill="1" applyBorder="1" applyAlignment="1" applyProtection="1">
      <alignment horizontal="center" wrapText="1"/>
    </xf>
    <xf numFmtId="38" fontId="23" fillId="0" borderId="0" xfId="2" applyFont="1" applyBorder="1" applyAlignment="1" applyProtection="1">
      <alignment horizontal="center" vertical="center"/>
    </xf>
    <xf numFmtId="0" fontId="39" fillId="0" borderId="14" xfId="0" applyFont="1" applyBorder="1" applyAlignment="1" applyProtection="1">
      <alignment horizontal="right"/>
      <protection locked="0"/>
    </xf>
    <xf numFmtId="0" fontId="39" fillId="0" borderId="15" xfId="0" applyFont="1" applyBorder="1" applyAlignment="1" applyProtection="1">
      <alignment horizontal="right"/>
      <protection locked="0"/>
    </xf>
    <xf numFmtId="0" fontId="39" fillId="0" borderId="15" xfId="0" applyFont="1" applyBorder="1" applyAlignment="1">
      <alignment horizontal="right"/>
    </xf>
    <xf numFmtId="0" fontId="48" fillId="0" borderId="0" xfId="0" applyFont="1" applyAlignment="1"/>
    <xf numFmtId="0" fontId="0" fillId="0" borderId="0" xfId="0" applyAlignment="1"/>
    <xf numFmtId="0" fontId="39" fillId="0" borderId="14" xfId="0" applyFont="1" applyBorder="1" applyAlignment="1">
      <alignment horizontal="center"/>
    </xf>
    <xf numFmtId="0" fontId="39" fillId="0" borderId="15" xfId="0" applyFont="1" applyBorder="1" applyAlignment="1">
      <alignment horizontal="center"/>
    </xf>
    <xf numFmtId="0" fontId="39" fillId="0" borderId="10" xfId="0" applyFont="1" applyBorder="1" applyAlignment="1">
      <alignment horizontal="center"/>
    </xf>
    <xf numFmtId="40" fontId="23" fillId="0" borderId="15" xfId="2" applyNumberFormat="1" applyFont="1" applyFill="1" applyBorder="1" applyAlignment="1" applyProtection="1">
      <alignment horizontal="right"/>
    </xf>
    <xf numFmtId="38" fontId="6" fillId="0" borderId="14" xfId="0" applyNumberFormat="1" applyFont="1" applyBorder="1" applyAlignment="1" applyProtection="1">
      <alignment horizontal="right" vertical="center"/>
      <protection locked="0"/>
    </xf>
    <xf numFmtId="38" fontId="6" fillId="0" borderId="15" xfId="0" applyNumberFormat="1" applyFont="1" applyBorder="1" applyAlignment="1" applyProtection="1">
      <alignment horizontal="right" vertical="center"/>
      <protection locked="0"/>
    </xf>
    <xf numFmtId="176" fontId="6" fillId="0" borderId="14" xfId="2" applyNumberFormat="1" applyFont="1" applyFill="1" applyBorder="1" applyAlignment="1" applyProtection="1">
      <alignment horizontal="right"/>
      <protection locked="0"/>
    </xf>
    <xf numFmtId="176" fontId="6" fillId="0" borderId="15" xfId="2" applyNumberFormat="1" applyFont="1" applyFill="1" applyBorder="1" applyAlignment="1" applyProtection="1">
      <alignment horizontal="right"/>
      <protection locked="0"/>
    </xf>
    <xf numFmtId="38" fontId="23" fillId="0" borderId="15" xfId="2" applyFont="1" applyFill="1" applyBorder="1" applyAlignment="1" applyProtection="1">
      <alignment horizontal="right"/>
    </xf>
    <xf numFmtId="176" fontId="6" fillId="4" borderId="15" xfId="2" applyNumberFormat="1" applyFont="1" applyFill="1" applyBorder="1" applyAlignment="1"/>
    <xf numFmtId="178" fontId="6" fillId="4" borderId="15" xfId="2" applyNumberFormat="1" applyFont="1" applyFill="1" applyBorder="1" applyAlignment="1"/>
    <xf numFmtId="40" fontId="23" fillId="0" borderId="15" xfId="2" applyNumberFormat="1" applyFont="1" applyFill="1" applyBorder="1" applyAlignment="1" applyProtection="1"/>
    <xf numFmtId="38" fontId="23" fillId="0" borderId="15" xfId="2" applyFont="1" applyFill="1" applyBorder="1" applyAlignment="1" applyProtection="1"/>
    <xf numFmtId="38" fontId="23" fillId="0" borderId="14" xfId="2" applyFont="1" applyFill="1" applyBorder="1" applyAlignment="1" applyProtection="1">
      <alignment horizontal="right"/>
    </xf>
    <xf numFmtId="0" fontId="39" fillId="0" borderId="0" xfId="0" applyFont="1" applyAlignment="1">
      <alignment horizontal="distributed"/>
    </xf>
    <xf numFmtId="38" fontId="39" fillId="0" borderId="0" xfId="2" applyFont="1" applyFill="1" applyBorder="1" applyAlignment="1" applyProtection="1"/>
    <xf numFmtId="0" fontId="48" fillId="0" borderId="0" xfId="0" applyFont="1" applyAlignment="1">
      <alignment horizontal="left" vertical="center" wrapText="1"/>
    </xf>
    <xf numFmtId="0" fontId="48" fillId="0" borderId="0" xfId="0" applyFont="1" applyAlignment="1">
      <alignment horizontal="left" vertical="center"/>
    </xf>
    <xf numFmtId="38" fontId="39" fillId="0" borderId="0" xfId="2" applyFont="1" applyBorder="1" applyAlignment="1" applyProtection="1">
      <alignment horizontal="center"/>
    </xf>
    <xf numFmtId="0" fontId="13" fillId="9" borderId="0" xfId="0" applyFont="1" applyFill="1" applyAlignment="1">
      <alignment vertical="center" wrapText="1"/>
    </xf>
    <xf numFmtId="0" fontId="13" fillId="9" borderId="9" xfId="0" applyFont="1" applyFill="1" applyBorder="1" applyAlignment="1">
      <alignment vertical="center" wrapText="1"/>
    </xf>
    <xf numFmtId="38" fontId="23" fillId="9" borderId="0" xfId="2" applyFont="1" applyFill="1" applyBorder="1" applyAlignment="1" applyProtection="1"/>
    <xf numFmtId="38" fontId="6" fillId="9" borderId="0" xfId="2" applyFont="1" applyFill="1" applyBorder="1" applyAlignment="1" applyProtection="1">
      <alignment horizontal="center"/>
    </xf>
    <xf numFmtId="0" fontId="7" fillId="9" borderId="0" xfId="0" applyFont="1" applyFill="1" applyAlignment="1">
      <alignment horizontal="left"/>
    </xf>
    <xf numFmtId="38" fontId="6" fillId="9" borderId="0" xfId="2" applyFont="1" applyFill="1" applyBorder="1" applyAlignment="1" applyProtection="1">
      <alignment horizontal="center"/>
      <protection locked="0"/>
    </xf>
    <xf numFmtId="0" fontId="8" fillId="9" borderId="0" xfId="0" applyFont="1" applyFill="1" applyAlignment="1">
      <alignment horizontal="distributed"/>
    </xf>
    <xf numFmtId="0" fontId="6" fillId="9" borderId="0" xfId="0" applyFont="1" applyFill="1" applyAlignment="1">
      <alignment horizontal="right"/>
    </xf>
    <xf numFmtId="38" fontId="23" fillId="9" borderId="0" xfId="2" applyFont="1" applyFill="1" applyBorder="1" applyAlignment="1" applyProtection="1">
      <alignment horizontal="center"/>
    </xf>
    <xf numFmtId="38" fontId="23" fillId="0" borderId="0" xfId="7" applyFont="1" applyFill="1" applyBorder="1" applyAlignment="1" applyProtection="1">
      <alignment vertical="center"/>
    </xf>
    <xf numFmtId="0" fontId="21" fillId="2" borderId="0" xfId="4" applyFont="1" applyFill="1" applyAlignment="1">
      <alignment horizontal="right" vertical="center"/>
    </xf>
    <xf numFmtId="0" fontId="21" fillId="2" borderId="0" xfId="4" applyFont="1" applyFill="1" applyAlignment="1">
      <alignment horizontal="center" vertical="center"/>
    </xf>
    <xf numFmtId="0" fontId="21" fillId="2" borderId="0" xfId="8" applyFont="1" applyFill="1" applyAlignment="1">
      <alignment horizontal="right"/>
    </xf>
    <xf numFmtId="0" fontId="21" fillId="0" borderId="0" xfId="8" applyFont="1" applyAlignment="1">
      <alignment horizontal="left" vertical="center" shrinkToFit="1"/>
    </xf>
    <xf numFmtId="0" fontId="10" fillId="10" borderId="0" xfId="0" applyFont="1" applyFill="1" applyAlignment="1">
      <alignment horizontal="right"/>
    </xf>
    <xf numFmtId="0" fontId="10" fillId="0" borderId="0" xfId="0" applyFont="1" applyAlignment="1">
      <alignment horizontal="right"/>
    </xf>
    <xf numFmtId="0" fontId="9" fillId="0" borderId="6" xfId="0" applyFont="1" applyBorder="1" applyAlignment="1" applyProtection="1">
      <alignment horizontal="center" vertical="center" wrapText="1"/>
      <protection locked="0"/>
    </xf>
    <xf numFmtId="0" fontId="9" fillId="0" borderId="7" xfId="0" applyFont="1" applyBorder="1" applyAlignment="1" applyProtection="1">
      <alignment horizontal="center" vertical="center"/>
      <protection locked="0"/>
    </xf>
    <xf numFmtId="0" fontId="9" fillId="0" borderId="7" xfId="0" applyFont="1" applyBorder="1" applyAlignment="1" applyProtection="1">
      <alignment horizontal="center" vertical="center" wrapText="1"/>
      <protection locked="0"/>
    </xf>
    <xf numFmtId="0" fontId="18" fillId="0" borderId="6" xfId="0" applyFont="1" applyBorder="1" applyAlignment="1" applyProtection="1">
      <alignment horizontal="center" vertical="center" wrapText="1"/>
      <protection locked="0"/>
    </xf>
    <xf numFmtId="0" fontId="18" fillId="0" borderId="7" xfId="0" applyFont="1" applyBorder="1" applyAlignment="1" applyProtection="1">
      <alignment horizontal="center" vertical="center"/>
      <protection locked="0"/>
    </xf>
    <xf numFmtId="0" fontId="6" fillId="0" borderId="1" xfId="0" applyFont="1" applyBorder="1" applyAlignment="1" applyProtection="1">
      <alignment horizontal="center" vertical="center"/>
      <protection locked="0"/>
    </xf>
    <xf numFmtId="0" fontId="6" fillId="0" borderId="2" xfId="0" applyFont="1" applyBorder="1" applyAlignment="1" applyProtection="1">
      <alignment horizontal="center" vertical="center"/>
      <protection locked="0"/>
    </xf>
    <xf numFmtId="0" fontId="6" fillId="0" borderId="3" xfId="0" applyFont="1" applyBorder="1" applyAlignment="1" applyProtection="1">
      <alignment horizontal="center" vertical="center"/>
      <protection locked="0"/>
    </xf>
    <xf numFmtId="0" fontId="7" fillId="0" borderId="6" xfId="0" applyFont="1" applyBorder="1" applyAlignment="1" applyProtection="1">
      <alignment horizontal="center" vertical="center"/>
      <protection locked="0"/>
    </xf>
    <xf numFmtId="0" fontId="7" fillId="0" borderId="7" xfId="0" applyFont="1" applyBorder="1" applyAlignment="1" applyProtection="1">
      <alignment horizontal="center" vertical="center"/>
      <protection locked="0"/>
    </xf>
    <xf numFmtId="0" fontId="9" fillId="0" borderId="6" xfId="0" applyFont="1" applyBorder="1" applyAlignment="1" applyProtection="1">
      <alignment horizontal="center" vertical="center"/>
      <protection locked="0"/>
    </xf>
    <xf numFmtId="0" fontId="17" fillId="0" borderId="11" xfId="0" applyFont="1" applyBorder="1" applyAlignment="1" applyProtection="1">
      <alignment horizontal="center" vertical="center"/>
      <protection locked="0"/>
    </xf>
    <xf numFmtId="0" fontId="17" fillId="0" borderId="11" xfId="0" applyFont="1" applyBorder="1" applyAlignment="1" applyProtection="1">
      <alignment horizontal="center" vertical="center" wrapText="1" shrinkToFit="1"/>
      <protection locked="0"/>
    </xf>
    <xf numFmtId="0" fontId="34" fillId="5" borderId="15" xfId="0" applyFont="1" applyFill="1" applyBorder="1" applyAlignment="1">
      <alignment horizontal="center" vertical="center"/>
    </xf>
    <xf numFmtId="0" fontId="34" fillId="5" borderId="13" xfId="0" applyFont="1" applyFill="1" applyBorder="1" applyAlignment="1">
      <alignment horizontal="center" vertical="center"/>
    </xf>
    <xf numFmtId="0" fontId="7" fillId="5" borderId="1" xfId="0" applyFont="1" applyFill="1" applyBorder="1" applyAlignment="1">
      <alignment horizontal="center" vertic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0" fontId="7" fillId="5" borderId="5" xfId="0" applyFont="1" applyFill="1" applyBorder="1" applyAlignment="1">
      <alignment horizontal="center" vertical="center"/>
    </xf>
    <xf numFmtId="0" fontId="7" fillId="5" borderId="3" xfId="0" applyFont="1" applyFill="1" applyBorder="1" applyAlignment="1">
      <alignment horizontal="center" vertical="center"/>
    </xf>
    <xf numFmtId="0" fontId="7" fillId="5" borderId="12" xfId="0" applyFont="1" applyFill="1" applyBorder="1" applyAlignment="1">
      <alignment horizontal="center" vertical="center"/>
    </xf>
    <xf numFmtId="0" fontId="45" fillId="0" borderId="11" xfId="0" applyFont="1" applyBorder="1" applyAlignment="1">
      <alignment horizontal="center" vertical="center"/>
    </xf>
    <xf numFmtId="0" fontId="59" fillId="0" borderId="7" xfId="0" applyFont="1" applyBorder="1"/>
    <xf numFmtId="0" fontId="59" fillId="0" borderId="5" xfId="0" applyFont="1" applyBorder="1"/>
    <xf numFmtId="0" fontId="66" fillId="0" borderId="97" xfId="0" applyFont="1" applyBorder="1" applyAlignment="1">
      <alignment horizontal="center" vertical="center"/>
    </xf>
    <xf numFmtId="0" fontId="66" fillId="0" borderId="96" xfId="0" applyFont="1" applyBorder="1" applyAlignment="1">
      <alignment horizontal="center" vertical="center"/>
    </xf>
    <xf numFmtId="0" fontId="7" fillId="0" borderId="14" xfId="0" applyFont="1" applyBorder="1" applyAlignment="1">
      <alignment horizontal="center"/>
    </xf>
    <xf numFmtId="0" fontId="7" fillId="0" borderId="15" xfId="0" applyFont="1" applyBorder="1" applyAlignment="1">
      <alignment horizontal="center"/>
    </xf>
    <xf numFmtId="0" fontId="7" fillId="0" borderId="10" xfId="0" applyFont="1" applyBorder="1" applyAlignment="1">
      <alignment horizontal="center"/>
    </xf>
    <xf numFmtId="0" fontId="31" fillId="0" borderId="0" xfId="0" applyFont="1" applyAlignment="1">
      <alignment horizontal="left" vertical="center" wrapText="1"/>
    </xf>
    <xf numFmtId="0" fontId="31" fillId="0" borderId="61" xfId="0" applyFont="1" applyBorder="1" applyAlignment="1">
      <alignment horizontal="left" vertical="center" wrapText="1"/>
    </xf>
    <xf numFmtId="0" fontId="31" fillId="0" borderId="75" xfId="0" applyFont="1" applyBorder="1" applyAlignment="1">
      <alignment horizontal="left" vertical="center" wrapText="1"/>
    </xf>
    <xf numFmtId="0" fontId="68" fillId="0" borderId="4" xfId="0" applyFont="1" applyBorder="1" applyAlignment="1">
      <alignment horizontal="left" vertical="center" wrapText="1"/>
    </xf>
    <xf numFmtId="0" fontId="68" fillId="0" borderId="13" xfId="0" applyFont="1" applyBorder="1" applyAlignment="1">
      <alignment horizontal="left" vertical="center" wrapText="1"/>
    </xf>
    <xf numFmtId="177" fontId="6" fillId="0" borderId="50" xfId="0" applyNumberFormat="1" applyFont="1" applyBorder="1" applyProtection="1">
      <protection locked="0"/>
    </xf>
    <xf numFmtId="177" fontId="6" fillId="0" borderId="48" xfId="0" applyNumberFormat="1" applyFont="1" applyBorder="1"/>
    <xf numFmtId="177" fontId="6" fillId="0" borderId="50" xfId="0" applyNumberFormat="1" applyFont="1" applyBorder="1"/>
    <xf numFmtId="38" fontId="6" fillId="0" borderId="0" xfId="2" applyFont="1" applyFill="1" applyBorder="1" applyAlignment="1" applyProtection="1">
      <alignment shrinkToFit="1"/>
    </xf>
    <xf numFmtId="0" fontId="6" fillId="0" borderId="0" xfId="0" applyFont="1"/>
    <xf numFmtId="0" fontId="9" fillId="0" borderId="0" xfId="0" applyFont="1"/>
    <xf numFmtId="0" fontId="9" fillId="0" borderId="9" xfId="0" applyFont="1" applyBorder="1"/>
    <xf numFmtId="0" fontId="6" fillId="0" borderId="32" xfId="0" applyFont="1" applyFill="1" applyBorder="1"/>
    <xf numFmtId="0" fontId="6" fillId="0" borderId="29" xfId="0" applyFont="1" applyFill="1" applyBorder="1"/>
    <xf numFmtId="0" fontId="6" fillId="0" borderId="33" xfId="0" applyFont="1" applyFill="1" applyBorder="1"/>
    <xf numFmtId="0" fontId="6" fillId="0" borderId="26" xfId="0" applyFont="1" applyFill="1" applyBorder="1"/>
    <xf numFmtId="0" fontId="6" fillId="0" borderId="24" xfId="0" applyFont="1" applyFill="1" applyBorder="1"/>
    <xf numFmtId="0" fontId="6" fillId="0" borderId="27" xfId="0" applyFont="1" applyFill="1" applyBorder="1"/>
    <xf numFmtId="0" fontId="9" fillId="0" borderId="0" xfId="0" applyFont="1" applyAlignment="1">
      <alignment horizontal="left" vertical="top" wrapText="1"/>
    </xf>
    <xf numFmtId="0" fontId="48" fillId="0" borderId="0" xfId="0" applyFont="1" applyAlignment="1">
      <alignment horizontal="left" vertical="top" wrapText="1"/>
    </xf>
    <xf numFmtId="0" fontId="6" fillId="0" borderId="15" xfId="0" applyFont="1" applyBorder="1"/>
    <xf numFmtId="176" fontId="6" fillId="4" borderId="15" xfId="0" applyNumberFormat="1" applyFont="1" applyFill="1" applyBorder="1"/>
    <xf numFmtId="178" fontId="6" fillId="4" borderId="15" xfId="0" applyNumberFormat="1" applyFont="1" applyFill="1" applyBorder="1"/>
    <xf numFmtId="38" fontId="23" fillId="0" borderId="14" xfId="0" applyNumberFormat="1" applyFont="1" applyBorder="1"/>
    <xf numFmtId="38" fontId="23" fillId="0" borderId="15" xfId="0" applyNumberFormat="1" applyFont="1" applyBorder="1"/>
    <xf numFmtId="40" fontId="23" fillId="0" borderId="15" xfId="0" applyNumberFormat="1" applyFont="1" applyBorder="1"/>
    <xf numFmtId="0" fontId="6" fillId="0" borderId="14" xfId="0" applyFont="1" applyFill="1" applyBorder="1" applyAlignment="1">
      <alignment horizontal="right"/>
    </xf>
    <xf numFmtId="0" fontId="6" fillId="0" borderId="15" xfId="0" applyFont="1" applyFill="1" applyBorder="1" applyAlignment="1">
      <alignment horizontal="right"/>
    </xf>
    <xf numFmtId="38" fontId="39" fillId="0" borderId="0" xfId="2" applyFont="1" applyFill="1" applyBorder="1" applyAlignment="1" applyProtection="1">
      <alignment shrinkToFit="1"/>
    </xf>
    <xf numFmtId="38" fontId="6" fillId="0" borderId="0" xfId="1" applyFont="1" applyBorder="1" applyAlignment="1">
      <alignment horizontal="left"/>
    </xf>
    <xf numFmtId="0" fontId="6" fillId="0" borderId="14" xfId="0" applyFont="1" applyBorder="1" applyAlignment="1">
      <alignment horizontal="left"/>
    </xf>
    <xf numFmtId="0" fontId="6" fillId="0" borderId="15" xfId="0" applyFont="1" applyBorder="1" applyAlignment="1">
      <alignment horizontal="left"/>
    </xf>
    <xf numFmtId="0" fontId="6" fillId="0" borderId="10" xfId="0" applyFont="1" applyBorder="1" applyAlignment="1">
      <alignment horizontal="left"/>
    </xf>
    <xf numFmtId="0" fontId="6" fillId="0" borderId="14" xfId="0" applyFont="1" applyBorder="1" applyAlignment="1">
      <alignment horizontal="left" vertical="center"/>
    </xf>
    <xf numFmtId="0" fontId="6" fillId="0" borderId="15" xfId="0" applyFont="1" applyBorder="1" applyAlignment="1">
      <alignment horizontal="left" vertical="center"/>
    </xf>
    <xf numFmtId="0" fontId="6" fillId="0" borderId="15" xfId="0" applyFont="1" applyBorder="1" applyAlignment="1">
      <alignment horizontal="right" vertical="center"/>
    </xf>
    <xf numFmtId="0" fontId="7" fillId="0" borderId="0" xfId="0" applyFont="1" applyAlignment="1">
      <alignment vertical="center" wrapText="1"/>
    </xf>
    <xf numFmtId="0" fontId="6" fillId="0" borderId="1" xfId="0" applyFont="1" applyBorder="1" applyAlignment="1">
      <alignment horizontal="left" vertical="center" wrapText="1"/>
    </xf>
    <xf numFmtId="0" fontId="6" fillId="0" borderId="2" xfId="0" applyFont="1" applyBorder="1" applyAlignment="1">
      <alignment horizontal="left" vertical="center" wrapText="1"/>
    </xf>
    <xf numFmtId="0" fontId="6" fillId="0" borderId="3" xfId="0" applyFont="1" applyBorder="1" applyAlignment="1">
      <alignment horizontal="left" vertical="center" wrapText="1"/>
    </xf>
    <xf numFmtId="0" fontId="6" fillId="0" borderId="4" xfId="0" applyFont="1" applyBorder="1" applyAlignment="1">
      <alignment horizontal="left" vertical="center" wrapText="1"/>
    </xf>
    <xf numFmtId="0" fontId="6" fillId="0" borderId="13" xfId="0" applyFont="1" applyBorder="1" applyAlignment="1">
      <alignment horizontal="left" vertical="center" wrapText="1"/>
    </xf>
    <xf numFmtId="0" fontId="6" fillId="0" borderId="12" xfId="0" applyFont="1" applyBorder="1" applyAlignment="1">
      <alignment horizontal="left" vertical="center" wrapText="1"/>
    </xf>
    <xf numFmtId="0" fontId="6" fillId="0" borderId="1" xfId="0" applyFont="1" applyBorder="1" applyAlignment="1">
      <alignment horizontal="center"/>
    </xf>
    <xf numFmtId="0" fontId="6" fillId="0" borderId="4" xfId="0" applyFont="1" applyBorder="1" applyAlignment="1">
      <alignment horizontal="center"/>
    </xf>
    <xf numFmtId="0" fontId="10" fillId="0" borderId="2" xfId="0" applyFont="1" applyBorder="1" applyAlignment="1"/>
    <xf numFmtId="0" fontId="10" fillId="0" borderId="13" xfId="0" applyFont="1" applyBorder="1" applyAlignment="1"/>
    <xf numFmtId="0" fontId="6" fillId="0" borderId="3" xfId="0" applyFont="1" applyBorder="1" applyAlignment="1">
      <alignment horizontal="right"/>
    </xf>
    <xf numFmtId="0" fontId="6" fillId="0" borderId="12" xfId="0" applyFont="1" applyBorder="1" applyAlignment="1">
      <alignment horizontal="right"/>
    </xf>
    <xf numFmtId="0" fontId="6" fillId="0" borderId="0" xfId="0" applyFont="1" applyAlignment="1">
      <alignment horizontal="distributed" vertical="center"/>
    </xf>
    <xf numFmtId="38" fontId="6" fillId="0" borderId="0" xfId="1" applyFont="1" applyFill="1" applyBorder="1" applyAlignment="1">
      <alignment horizontal="center"/>
    </xf>
    <xf numFmtId="38" fontId="6" fillId="0" borderId="0" xfId="1" applyFont="1" applyFill="1" applyBorder="1" applyAlignment="1">
      <alignment horizontal="right"/>
    </xf>
    <xf numFmtId="38" fontId="6" fillId="0" borderId="0" xfId="1" applyFont="1" applyFill="1" applyBorder="1" applyAlignment="1"/>
    <xf numFmtId="38" fontId="6" fillId="0" borderId="0" xfId="1" applyFont="1" applyBorder="1" applyAlignment="1">
      <alignment horizontal="right"/>
    </xf>
    <xf numFmtId="38" fontId="6" fillId="0" borderId="0" xfId="1" applyFont="1" applyBorder="1" applyAlignment="1"/>
    <xf numFmtId="0" fontId="6" fillId="0" borderId="14" xfId="0" applyFont="1" applyBorder="1" applyAlignment="1">
      <alignment horizontal="right" vertical="center"/>
    </xf>
    <xf numFmtId="0" fontId="6" fillId="0" borderId="10" xfId="0" applyFont="1" applyBorder="1" applyAlignment="1">
      <alignment horizontal="right" vertical="center"/>
    </xf>
    <xf numFmtId="38" fontId="6" fillId="0" borderId="15" xfId="1" applyFont="1" applyBorder="1" applyAlignment="1">
      <alignment vertical="center"/>
    </xf>
    <xf numFmtId="38" fontId="6" fillId="0" borderId="0" xfId="1" applyFont="1" applyBorder="1" applyAlignment="1">
      <alignment horizontal="center"/>
    </xf>
    <xf numFmtId="0" fontId="21" fillId="0" borderId="0" xfId="4" applyFont="1" applyAlignment="1">
      <alignment horizontal="center" vertical="center"/>
    </xf>
    <xf numFmtId="0" fontId="21" fillId="0" borderId="0" xfId="8" applyFont="1" applyAlignment="1">
      <alignment horizontal="center"/>
    </xf>
    <xf numFmtId="0" fontId="21" fillId="0" borderId="0" xfId="4" applyFont="1" applyAlignment="1">
      <alignment horizontal="right" vertical="center"/>
    </xf>
    <xf numFmtId="0" fontId="16" fillId="0" borderId="0" xfId="4" applyFont="1" applyAlignment="1">
      <alignment horizontal="center" vertical="center"/>
    </xf>
    <xf numFmtId="0" fontId="16" fillId="0" borderId="0" xfId="8" applyFont="1" applyAlignment="1">
      <alignment horizontal="center"/>
    </xf>
    <xf numFmtId="0" fontId="16" fillId="0" borderId="0" xfId="8" applyFont="1" applyAlignment="1">
      <alignment horizontal="left" vertical="center" shrinkToFit="1"/>
    </xf>
    <xf numFmtId="0" fontId="16" fillId="0" borderId="0" xfId="4" applyFont="1" applyAlignment="1">
      <alignment horizontal="right" vertical="center"/>
    </xf>
    <xf numFmtId="0" fontId="6" fillId="0" borderId="13" xfId="0" applyFont="1" applyBorder="1" applyAlignment="1">
      <alignment horizontal="left"/>
    </xf>
    <xf numFmtId="176" fontId="23" fillId="0" borderId="0" xfId="1" applyNumberFormat="1" applyFont="1" applyBorder="1" applyAlignment="1" applyProtection="1">
      <alignment horizontal="center" vertical="center" shrinkToFit="1"/>
    </xf>
    <xf numFmtId="38" fontId="6" fillId="0" borderId="0" xfId="1" applyFont="1" applyFill="1" applyBorder="1" applyAlignment="1">
      <alignment horizontal="left"/>
    </xf>
    <xf numFmtId="0" fontId="6" fillId="0" borderId="3" xfId="0" applyFont="1" applyBorder="1" applyAlignment="1">
      <alignment horizontal="center"/>
    </xf>
    <xf numFmtId="0" fontId="6" fillId="0" borderId="12" xfId="0" applyFont="1" applyBorder="1" applyAlignment="1">
      <alignment horizontal="center"/>
    </xf>
  </cellXfs>
  <cellStyles count="12">
    <cellStyle name="桁区切り" xfId="1" builtinId="6"/>
    <cellStyle name="桁区切り 2" xfId="2" xr:uid="{00000000-0005-0000-0000-000001000000}"/>
    <cellStyle name="桁区切り 3" xfId="6" xr:uid="{00000000-0005-0000-0000-000002000000}"/>
    <cellStyle name="桁区切り 3 2" xfId="7" xr:uid="{00000000-0005-0000-0000-000003000000}"/>
    <cellStyle name="通貨" xfId="11" builtinId="7"/>
    <cellStyle name="標準" xfId="0" builtinId="0"/>
    <cellStyle name="標準 2" xfId="3" xr:uid="{00000000-0005-0000-0000-000005000000}"/>
    <cellStyle name="標準 2 2" xfId="10" xr:uid="{00000000-0005-0000-0000-000006000000}"/>
    <cellStyle name="標準 3" xfId="4" xr:uid="{00000000-0005-0000-0000-000007000000}"/>
    <cellStyle name="標準 3 2" xfId="8" xr:uid="{00000000-0005-0000-0000-000008000000}"/>
    <cellStyle name="標準 3 2 2" xfId="9" xr:uid="{00000000-0005-0000-0000-000009000000}"/>
    <cellStyle name="未定義" xfId="5" xr:uid="{00000000-0005-0000-0000-00000A000000}"/>
  </cellStyles>
  <dxfs count="157">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00"/>
        </patternFill>
      </fill>
    </dxf>
    <dxf>
      <fill>
        <patternFill>
          <bgColor rgb="FFFFFF00"/>
        </patternFill>
      </fill>
    </dxf>
    <dxf>
      <fill>
        <patternFill>
          <bgColor rgb="FFFFFF00"/>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theme="1"/>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theme="1"/>
        </patternFill>
      </fill>
    </dxf>
    <dxf>
      <fill>
        <patternFill>
          <bgColor rgb="FFFFFF66"/>
        </patternFill>
      </fill>
    </dxf>
    <dxf>
      <fill>
        <patternFill>
          <bgColor rgb="FFFFFF66"/>
        </patternFill>
      </fill>
    </dxf>
    <dxf>
      <fill>
        <patternFill>
          <bgColor rgb="FFFFFF66"/>
        </patternFill>
      </fill>
    </dxf>
    <dxf>
      <fill>
        <patternFill>
          <bgColor rgb="FFFFFF66"/>
        </patternFill>
      </fill>
    </dxf>
    <dxf>
      <font>
        <color theme="1" tint="0.14996795556505021"/>
      </font>
      <fill>
        <patternFill>
          <bgColor theme="1"/>
        </patternFill>
      </fill>
    </dxf>
    <dxf>
      <fill>
        <patternFill>
          <bgColor rgb="FFFFFF66"/>
        </patternFill>
      </fill>
    </dxf>
    <dxf>
      <fill>
        <patternFill>
          <bgColor rgb="FFFFFF66"/>
        </patternFill>
      </fill>
    </dxf>
    <dxf>
      <fill>
        <patternFill>
          <bgColor rgb="FFFFFF66"/>
        </patternFill>
      </fill>
    </dxf>
    <dxf>
      <fill>
        <patternFill>
          <bgColor theme="1"/>
        </patternFill>
      </fill>
    </dxf>
    <dxf>
      <fill>
        <patternFill>
          <bgColor rgb="FFFFFF66"/>
        </patternFill>
      </fill>
    </dxf>
    <dxf>
      <fill>
        <patternFill>
          <bgColor theme="1"/>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theme="1"/>
        </patternFill>
      </fill>
    </dxf>
    <dxf>
      <fill>
        <patternFill>
          <bgColor rgb="FFFFFF66"/>
        </patternFill>
      </fill>
    </dxf>
    <dxf>
      <fill>
        <patternFill>
          <bgColor theme="1"/>
        </patternFill>
      </fill>
    </dxf>
    <dxf>
      <fill>
        <patternFill>
          <bgColor rgb="FFFFFF66"/>
        </patternFill>
      </fill>
    </dxf>
    <dxf>
      <fill>
        <patternFill>
          <bgColor theme="1"/>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theme="1"/>
        </patternFill>
      </fill>
    </dxf>
    <dxf>
      <fill>
        <patternFill>
          <bgColor rgb="FFFFFF66"/>
        </patternFill>
      </fill>
    </dxf>
    <dxf>
      <fill>
        <patternFill>
          <bgColor theme="1"/>
        </patternFill>
      </fill>
    </dxf>
    <dxf>
      <fill>
        <patternFill>
          <bgColor rgb="FFFFFF66"/>
        </patternFill>
      </fill>
    </dxf>
    <dxf>
      <fill>
        <patternFill>
          <bgColor theme="1"/>
        </patternFill>
      </fill>
    </dxf>
    <dxf>
      <fill>
        <patternFill>
          <bgColor theme="1"/>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theme="1"/>
        </patternFill>
      </fill>
    </dxf>
    <dxf>
      <fill>
        <patternFill>
          <bgColor rgb="FFFFFF66"/>
        </patternFill>
      </fill>
    </dxf>
    <dxf>
      <fill>
        <patternFill>
          <bgColor theme="1"/>
        </patternFill>
      </fill>
    </dxf>
    <dxf>
      <fill>
        <patternFill>
          <bgColor rgb="FFFFFF66"/>
        </patternFill>
      </fill>
    </dxf>
    <dxf>
      <fill>
        <patternFill>
          <bgColor theme="1"/>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theme="1"/>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theme="1"/>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theme="1"/>
        </patternFill>
      </fill>
    </dxf>
    <dxf>
      <fill>
        <patternFill>
          <bgColor rgb="FFFFFF66"/>
        </patternFill>
      </fill>
    </dxf>
    <dxf>
      <fill>
        <patternFill>
          <bgColor rgb="FFFFFF66"/>
        </patternFill>
      </fill>
    </dxf>
    <dxf>
      <fill>
        <patternFill>
          <bgColor rgb="FFFFFF66"/>
        </patternFill>
      </fill>
    </dxf>
    <dxf>
      <fill>
        <patternFill>
          <bgColor rgb="FFFFFF66"/>
        </patternFill>
      </fill>
    </dxf>
    <dxf>
      <font>
        <color theme="1" tint="0.14996795556505021"/>
      </font>
      <fill>
        <patternFill>
          <bgColor theme="1"/>
        </patternFill>
      </fill>
    </dxf>
    <dxf>
      <fill>
        <patternFill>
          <bgColor rgb="FFFFFF00"/>
        </patternFill>
      </fill>
    </dxf>
    <dxf>
      <fill>
        <patternFill>
          <bgColor rgb="FFFFFF00"/>
        </patternFill>
      </fill>
    </dxf>
    <dxf>
      <fill>
        <patternFill>
          <bgColor rgb="FFFFFF00"/>
        </patternFill>
      </fill>
    </dxf>
    <dxf>
      <fill>
        <patternFill>
          <bgColor rgb="FFFFFF66"/>
        </patternFill>
      </fill>
    </dxf>
    <dxf>
      <font>
        <strike val="0"/>
        <color auto="1"/>
      </font>
      <fill>
        <patternFill>
          <bgColor rgb="FFFFFF66"/>
        </patternFill>
      </fill>
    </dxf>
    <dxf>
      <fill>
        <patternFill>
          <bgColor rgb="FFFFFF66"/>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FF66"/>
      <color rgb="FFFFFF99"/>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worksheets/sheet14.xml" Type="http://schemas.openxmlformats.org/officeDocument/2006/relationships/worksheet"/><Relationship Id="rId15" Target="worksheets/sheet15.xml" Type="http://schemas.openxmlformats.org/officeDocument/2006/relationships/worksheet"/><Relationship Id="rId16" Target="worksheets/sheet16.xml" Type="http://schemas.openxmlformats.org/officeDocument/2006/relationships/worksheet"/><Relationship Id="rId17" Target="worksheets/sheet17.xml" Type="http://schemas.openxmlformats.org/officeDocument/2006/relationships/worksheet"/><Relationship Id="rId18" Target="worksheets/sheet18.xml" Type="http://schemas.openxmlformats.org/officeDocument/2006/relationships/worksheet"/><Relationship Id="rId19" Target="worksheets/sheet19.xml" Type="http://schemas.openxmlformats.org/officeDocument/2006/relationships/worksheet"/><Relationship Id="rId2" Target="worksheets/sheet2.xml" Type="http://schemas.openxmlformats.org/officeDocument/2006/relationships/worksheet"/><Relationship Id="rId20" Target="worksheets/sheet20.xml" Type="http://schemas.openxmlformats.org/officeDocument/2006/relationships/worksheet"/><Relationship Id="rId21" Target="worksheets/sheet21.xml" Type="http://schemas.openxmlformats.org/officeDocument/2006/relationships/worksheet"/><Relationship Id="rId22" Target="worksheets/sheet22.xml" Type="http://schemas.openxmlformats.org/officeDocument/2006/relationships/worksheet"/><Relationship Id="rId23" Target="worksheets/sheet23.xml" Type="http://schemas.openxmlformats.org/officeDocument/2006/relationships/worksheet"/><Relationship Id="rId24" Target="worksheets/sheet24.xml" Type="http://schemas.openxmlformats.org/officeDocument/2006/relationships/worksheet"/><Relationship Id="rId25" Target="worksheets/sheet25.xml" Type="http://schemas.openxmlformats.org/officeDocument/2006/relationships/worksheet"/><Relationship Id="rId26" Target="worksheets/sheet26.xml" Type="http://schemas.openxmlformats.org/officeDocument/2006/relationships/worksheet"/><Relationship Id="rId27" Target="worksheets/sheet27.xml" Type="http://schemas.openxmlformats.org/officeDocument/2006/relationships/worksheet"/><Relationship Id="rId28" Target="worksheets/sheet28.xml" Type="http://schemas.openxmlformats.org/officeDocument/2006/relationships/worksheet"/><Relationship Id="rId29" Target="worksheets/sheet29.xml" Type="http://schemas.openxmlformats.org/officeDocument/2006/relationships/worksheet"/><Relationship Id="rId3" Target="worksheets/sheet3.xml" Type="http://schemas.openxmlformats.org/officeDocument/2006/relationships/worksheet"/><Relationship Id="rId30" Target="worksheets/sheet30.xml" Type="http://schemas.openxmlformats.org/officeDocument/2006/relationships/worksheet"/><Relationship Id="rId31" Target="worksheets/sheet31.xml" Type="http://schemas.openxmlformats.org/officeDocument/2006/relationships/worksheet"/><Relationship Id="rId32" Target="worksheets/sheet32.xml" Type="http://schemas.openxmlformats.org/officeDocument/2006/relationships/worksheet"/><Relationship Id="rId33" Target="worksheets/sheet33.xml" Type="http://schemas.openxmlformats.org/officeDocument/2006/relationships/worksheet"/><Relationship Id="rId34" Target="worksheets/sheet34.xml" Type="http://schemas.openxmlformats.org/officeDocument/2006/relationships/worksheet"/><Relationship Id="rId35" Target="worksheets/sheet35.xml" Type="http://schemas.openxmlformats.org/officeDocument/2006/relationships/worksheet"/><Relationship Id="rId36" Target="theme/theme1.xml" Type="http://schemas.openxmlformats.org/officeDocument/2006/relationships/theme"/><Relationship Id="rId37" Target="styles.xml" Type="http://schemas.openxmlformats.org/officeDocument/2006/relationships/styles"/><Relationship Id="rId38" Target="sharedStrings.xml" Type="http://schemas.openxmlformats.org/officeDocument/2006/relationships/sharedStrings"/><Relationship Id="rId39" Target="calcChain.xml" Type="http://schemas.openxmlformats.org/officeDocument/2006/relationships/calcChain"/><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drawings/drawing1.xml><?xml version="1.0" encoding="utf-8"?>
<xdr:wsDr xmlns:xdr="http://schemas.openxmlformats.org/drawingml/2006/spreadsheetDrawing" xmlns:a="http://schemas.openxmlformats.org/drawingml/2006/main">
  <xdr:twoCellAnchor>
    <xdr:from>
      <xdr:col>9</xdr:col>
      <xdr:colOff>91109</xdr:colOff>
      <xdr:row>3</xdr:row>
      <xdr:rowOff>74544</xdr:rowOff>
    </xdr:from>
    <xdr:to>
      <xdr:col>12</xdr:col>
      <xdr:colOff>124239</xdr:colOff>
      <xdr:row>17</xdr:row>
      <xdr:rowOff>82826</xdr:rowOff>
    </xdr:to>
    <xdr:sp macro="" textlink="">
      <xdr:nvSpPr>
        <xdr:cNvPr id="2" name="角丸四角形 1">
          <a:extLst>
            <a:ext uri="{FF2B5EF4-FFF2-40B4-BE49-F238E27FC236}">
              <a16:creationId xmlns:a16="http://schemas.microsoft.com/office/drawing/2014/main" id="{00000000-0008-0000-0300-000002000000}"/>
            </a:ext>
          </a:extLst>
        </xdr:cNvPr>
        <xdr:cNvSpPr/>
      </xdr:nvSpPr>
      <xdr:spPr bwMode="auto">
        <a:xfrm>
          <a:off x="6327913" y="621196"/>
          <a:ext cx="5383696" cy="2443369"/>
        </a:xfrm>
        <a:prstGeom prst="round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r>
            <a:rPr kumimoji="1" lang="en-US" altLang="ja-JP" sz="1100"/>
            <a:t>【</a:t>
          </a:r>
          <a:r>
            <a:rPr kumimoji="1" lang="ja-JP" altLang="en-US" sz="1100"/>
            <a:t>作成方法</a:t>
          </a:r>
          <a:r>
            <a:rPr kumimoji="1" lang="en-US" altLang="ja-JP" sz="1100"/>
            <a:t>】</a:t>
          </a:r>
        </a:p>
        <a:p>
          <a:pPr algn="l"/>
          <a:r>
            <a:rPr kumimoji="1" lang="ja-JP" altLang="en-US" sz="1100"/>
            <a:t>①Ｌ２列のプルダウンより研修事業名を選択してください。</a:t>
          </a:r>
          <a:endParaRPr kumimoji="1" lang="en-US" altLang="ja-JP" sz="1100"/>
        </a:p>
        <a:p>
          <a:pPr algn="l"/>
          <a:endParaRPr kumimoji="1" lang="en-US" altLang="ja-JP" sz="1100"/>
        </a:p>
        <a:p>
          <a:pPr algn="l"/>
          <a:r>
            <a:rPr kumimoji="1" lang="ja-JP" altLang="en-US" sz="1100"/>
            <a:t>②研修事業を選択すると第</a:t>
          </a:r>
          <a:r>
            <a:rPr kumimoji="1" lang="en-US" altLang="ja-JP" sz="1100"/>
            <a:t>2</a:t>
          </a:r>
          <a:r>
            <a:rPr kumimoji="1" lang="ja-JP" altLang="en-US" sz="1100"/>
            <a:t>号様式別紙１（所要額調書、対象経費内訳）に選択した事　　　　</a:t>
          </a:r>
          <a:endParaRPr kumimoji="1" lang="en-US" altLang="ja-JP" sz="1100"/>
        </a:p>
        <a:p>
          <a:pPr algn="l"/>
          <a:r>
            <a:rPr kumimoji="1" lang="ja-JP" altLang="en-US" sz="1100"/>
            <a:t>　</a:t>
          </a:r>
          <a:r>
            <a:rPr kumimoji="1" lang="ja-JP" altLang="en-US" sz="1100" baseline="0"/>
            <a:t> </a:t>
          </a:r>
          <a:r>
            <a:rPr kumimoji="1" lang="ja-JP" altLang="en-US" sz="1100"/>
            <a:t>業名がＢ５セルに１”選択事業”所要額、</a:t>
          </a:r>
          <a:r>
            <a:rPr kumimoji="1" lang="en-US" altLang="ja-JP" sz="1100"/>
            <a:t>15</a:t>
          </a:r>
          <a:r>
            <a:rPr kumimoji="1" lang="ja-JP" altLang="en-US" sz="1100"/>
            <a:t>列目以降に対象経費の記載項目が出力さ</a:t>
          </a:r>
          <a:endParaRPr kumimoji="1" lang="en-US" altLang="ja-JP" sz="1100"/>
        </a:p>
        <a:p>
          <a:r>
            <a:rPr kumimoji="1" lang="ja-JP" altLang="en-US" sz="1100"/>
            <a:t>　 れますので確認し、記載してください。</a:t>
          </a:r>
          <a:r>
            <a:rPr kumimoji="1" lang="ja-JP" altLang="ja-JP" sz="1100">
              <a:effectLst/>
              <a:latin typeface="+mn-lt"/>
              <a:ea typeface="+mn-ea"/>
              <a:cs typeface="+mn-cs"/>
            </a:rPr>
            <a:t>（研修事業により別紙</a:t>
          </a:r>
          <a:r>
            <a:rPr kumimoji="1" lang="en-US" altLang="ja-JP" sz="1100">
              <a:effectLst/>
              <a:latin typeface="+mn-lt"/>
              <a:ea typeface="+mn-ea"/>
              <a:cs typeface="+mn-cs"/>
            </a:rPr>
            <a:t>2</a:t>
          </a:r>
          <a:r>
            <a:rPr kumimoji="1" lang="ja-JP" altLang="ja-JP" sz="1100">
              <a:effectLst/>
              <a:latin typeface="+mn-lt"/>
              <a:ea typeface="+mn-ea"/>
              <a:cs typeface="+mn-cs"/>
            </a:rPr>
            <a:t>が複数のシートに分かれ</a:t>
          </a:r>
          <a:endParaRPr kumimoji="1" lang="en-US" altLang="ja-JP" sz="1100">
            <a:effectLst/>
            <a:latin typeface="+mn-lt"/>
            <a:ea typeface="+mn-ea"/>
            <a:cs typeface="+mn-cs"/>
          </a:endParaRPr>
        </a:p>
        <a:p>
          <a:r>
            <a:rPr kumimoji="1" lang="ja-JP" altLang="en-US" sz="1100">
              <a:effectLst/>
              <a:latin typeface="+mn-lt"/>
              <a:ea typeface="+mn-ea"/>
              <a:cs typeface="+mn-cs"/>
            </a:rPr>
            <a:t>　</a:t>
          </a:r>
          <a:r>
            <a:rPr kumimoji="1" lang="ja-JP" altLang="en-US" sz="1100" baseline="0">
              <a:effectLst/>
              <a:latin typeface="+mn-lt"/>
              <a:ea typeface="+mn-ea"/>
              <a:cs typeface="+mn-cs"/>
            </a:rPr>
            <a:t> </a:t>
          </a:r>
          <a:r>
            <a:rPr kumimoji="1" lang="ja-JP" altLang="ja-JP" sz="1100">
              <a:effectLst/>
              <a:latin typeface="+mn-lt"/>
              <a:ea typeface="+mn-ea"/>
              <a:cs typeface="+mn-cs"/>
            </a:rPr>
            <a:t>ている事業があります）</a:t>
          </a:r>
          <a:endParaRPr kumimoji="1" lang="en-US" altLang="ja-JP" sz="1100"/>
        </a:p>
        <a:p>
          <a:pPr algn="l"/>
          <a:endParaRPr kumimoji="1" lang="en-US" altLang="ja-JP" sz="1100"/>
        </a:p>
        <a:p>
          <a:pPr algn="l"/>
          <a:r>
            <a:rPr kumimoji="1" lang="ja-JP" altLang="en-US" sz="1100"/>
            <a:t>③別紙２については研修事業毎にシートが分けられておりますので、該当事業のシート</a:t>
          </a:r>
          <a:endParaRPr kumimoji="1" lang="en-US" altLang="ja-JP" sz="1100"/>
        </a:p>
        <a:p>
          <a:pPr algn="l"/>
          <a:r>
            <a:rPr kumimoji="1" lang="ja-JP" altLang="en-US" sz="1100"/>
            <a:t>　  を選択し、記載してください。</a:t>
          </a:r>
          <a:endParaRPr kumimoji="1" lang="en-US" altLang="ja-JP" sz="1100"/>
        </a:p>
        <a:p>
          <a:pPr algn="l"/>
          <a:endParaRPr kumimoji="1" lang="en-US" altLang="ja-JP" sz="1100"/>
        </a:p>
        <a:p>
          <a:pPr algn="l"/>
          <a:r>
            <a:rPr kumimoji="1" lang="ja-JP" altLang="en-US" sz="1100"/>
            <a:t>④収入支出予算書抄本につきましては規定の様式はありません。</a:t>
          </a:r>
          <a:endParaRPr kumimoji="1" lang="en-US" altLang="ja-JP"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312964</xdr:colOff>
      <xdr:row>18</xdr:row>
      <xdr:rowOff>149677</xdr:rowOff>
    </xdr:from>
    <xdr:to>
      <xdr:col>9</xdr:col>
      <xdr:colOff>1319892</xdr:colOff>
      <xdr:row>22</xdr:row>
      <xdr:rowOff>272144</xdr:rowOff>
    </xdr:to>
    <xdr:sp macro="" textlink="">
      <xdr:nvSpPr>
        <xdr:cNvPr id="2" name="角丸四角形 2">
          <a:extLst>
            <a:ext uri="{FF2B5EF4-FFF2-40B4-BE49-F238E27FC236}">
              <a16:creationId xmlns:a16="http://schemas.microsoft.com/office/drawing/2014/main" id="{13AEE054-FFD4-46E9-8337-FA0752B6BA88}"/>
            </a:ext>
          </a:extLst>
        </xdr:cNvPr>
        <xdr:cNvSpPr/>
      </xdr:nvSpPr>
      <xdr:spPr bwMode="auto">
        <a:xfrm>
          <a:off x="10876189" y="5998027"/>
          <a:ext cx="4435928" cy="1570267"/>
        </a:xfrm>
        <a:prstGeom prst="round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l"/>
          <a:r>
            <a:rPr kumimoji="1" lang="ja-JP" altLang="en-US" sz="1400"/>
            <a:t>・青色セルが入力必要箇所です。</a:t>
          </a:r>
          <a:endParaRPr kumimoji="1" lang="en-US" altLang="ja-JP" sz="1400"/>
        </a:p>
        <a:p>
          <a:pPr algn="l"/>
          <a:endParaRPr kumimoji="1" lang="en-US" altLang="ja-JP" sz="1400"/>
        </a:p>
        <a:p>
          <a:pPr algn="l"/>
          <a:r>
            <a:rPr kumimoji="1" lang="ja-JP" altLang="en-US" sz="1400"/>
            <a:t>・行が足りない場合は、挿入により適宜追加して下さい。</a:t>
          </a:r>
          <a:endParaRPr kumimoji="1" lang="en-US" altLang="ja-JP" sz="1400"/>
        </a:p>
        <a:p>
          <a:pPr algn="l"/>
          <a:endParaRPr kumimoji="1" lang="en-US" altLang="ja-JP" sz="1400"/>
        </a:p>
      </xdr:txBody>
    </xdr:sp>
    <xdr:clientData/>
  </xdr:twoCellAnchor>
  <xdr:twoCellAnchor>
    <xdr:from>
      <xdr:col>5</xdr:col>
      <xdr:colOff>1496788</xdr:colOff>
      <xdr:row>0</xdr:row>
      <xdr:rowOff>122464</xdr:rowOff>
    </xdr:from>
    <xdr:to>
      <xdr:col>10</xdr:col>
      <xdr:colOff>489857</xdr:colOff>
      <xdr:row>5</xdr:row>
      <xdr:rowOff>244928</xdr:rowOff>
    </xdr:to>
    <xdr:sp macro="" textlink="">
      <xdr:nvSpPr>
        <xdr:cNvPr id="3" name="角丸四角形 3">
          <a:extLst>
            <a:ext uri="{FF2B5EF4-FFF2-40B4-BE49-F238E27FC236}">
              <a16:creationId xmlns:a16="http://schemas.microsoft.com/office/drawing/2014/main" id="{9529663F-C2EF-4E5A-9BEE-D75CF07651D8}"/>
            </a:ext>
          </a:extLst>
        </xdr:cNvPr>
        <xdr:cNvSpPr/>
      </xdr:nvSpPr>
      <xdr:spPr bwMode="auto">
        <a:xfrm>
          <a:off x="8631013" y="122464"/>
          <a:ext cx="7432219" cy="1265464"/>
        </a:xfrm>
        <a:prstGeom prst="round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eaLnBrk="1" fontAlgn="auto" latinLnBrk="0" hangingPunct="1"/>
          <a:r>
            <a:rPr kumimoji="1" lang="ja-JP" altLang="ja-JP" sz="1400">
              <a:effectLst/>
              <a:latin typeface="+mn-lt"/>
              <a:ea typeface="+mn-ea"/>
              <a:cs typeface="+mn-cs"/>
            </a:rPr>
            <a:t>・青色セルが入力必要箇所です。</a:t>
          </a:r>
          <a:endParaRPr lang="ja-JP" altLang="ja-JP" sz="1400">
            <a:effectLst/>
          </a:endParaRPr>
        </a:p>
        <a:p>
          <a:r>
            <a:rPr kumimoji="1" lang="ja-JP" altLang="ja-JP" sz="1400">
              <a:effectLst/>
              <a:latin typeface="+mn-lt"/>
              <a:ea typeface="+mn-ea"/>
              <a:cs typeface="+mn-cs"/>
            </a:rPr>
            <a:t>・黄色セルについては計算式が　入っているため記載不要。</a:t>
          </a:r>
          <a:endParaRPr lang="ja-JP" altLang="ja-JP" sz="1400">
            <a:effectLst/>
          </a:endParaRPr>
        </a:p>
        <a:p>
          <a:r>
            <a:rPr kumimoji="1" lang="ja-JP" altLang="ja-JP" sz="1400">
              <a:effectLst/>
              <a:latin typeface="+mn-lt"/>
              <a:ea typeface="+mn-ea"/>
              <a:cs typeface="+mn-cs"/>
            </a:rPr>
            <a:t>・オレンジセルについては”手入力して下さい</a:t>
          </a:r>
          <a:r>
            <a:rPr kumimoji="1" lang="en-US" altLang="ja-JP" sz="1400">
              <a:effectLst/>
              <a:latin typeface="+mn-lt"/>
              <a:ea typeface="+mn-ea"/>
              <a:cs typeface="+mn-cs"/>
            </a:rPr>
            <a:t>"</a:t>
          </a:r>
          <a:r>
            <a:rPr kumimoji="1" lang="ja-JP" altLang="ja-JP" sz="1400">
              <a:effectLst/>
              <a:latin typeface="+mn-lt"/>
              <a:ea typeface="+mn-ea"/>
              <a:cs typeface="+mn-cs"/>
            </a:rPr>
            <a:t>と記載の場合以外は記載不要。</a:t>
          </a:r>
          <a:endParaRPr kumimoji="1" lang="en-US" altLang="ja-JP" sz="1400">
            <a:effectLst/>
            <a:latin typeface="+mn-lt"/>
            <a:ea typeface="+mn-ea"/>
            <a:cs typeface="+mn-cs"/>
          </a:endParaRPr>
        </a:p>
        <a:p>
          <a:r>
            <a:rPr lang="ja-JP" altLang="en-US" sz="1400">
              <a:effectLst/>
            </a:rPr>
            <a:t>・灰色セルについては変更交付申請のときのみ記入すること。それ以外は斜線を引くこと。</a:t>
          </a:r>
          <a:endParaRPr lang="ja-JP" altLang="ja-JP" sz="1400">
            <a:effectLst/>
          </a:endParaRPr>
        </a:p>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47625</xdr:colOff>
      <xdr:row>117</xdr:row>
      <xdr:rowOff>19050</xdr:rowOff>
    </xdr:from>
    <xdr:to>
      <xdr:col>12</xdr:col>
      <xdr:colOff>171450</xdr:colOff>
      <xdr:row>120</xdr:row>
      <xdr:rowOff>104775</xdr:rowOff>
    </xdr:to>
    <xdr:sp macro="" textlink="">
      <xdr:nvSpPr>
        <xdr:cNvPr id="2" name="テキスト ボックス 1">
          <a:extLst>
            <a:ext uri="{FF2B5EF4-FFF2-40B4-BE49-F238E27FC236}">
              <a16:creationId xmlns:a16="http://schemas.microsoft.com/office/drawing/2014/main" id="{00000000-0008-0000-0D00-000002000000}"/>
            </a:ext>
          </a:extLst>
        </xdr:cNvPr>
        <xdr:cNvSpPr txBox="1"/>
      </xdr:nvSpPr>
      <xdr:spPr>
        <a:xfrm>
          <a:off x="2038350" y="23660100"/>
          <a:ext cx="1504950" cy="657225"/>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400" b="1"/>
            <a:t>対象外</a:t>
          </a:r>
        </a:p>
      </xdr:txBody>
    </xdr:sp>
    <xdr:clientData/>
  </xdr:twoCellAnchor>
  <xdr:twoCellAnchor>
    <xdr:from>
      <xdr:col>7</xdr:col>
      <xdr:colOff>19050</xdr:colOff>
      <xdr:row>123</xdr:row>
      <xdr:rowOff>95250</xdr:rowOff>
    </xdr:from>
    <xdr:to>
      <xdr:col>12</xdr:col>
      <xdr:colOff>142875</xdr:colOff>
      <xdr:row>126</xdr:row>
      <xdr:rowOff>180975</xdr:rowOff>
    </xdr:to>
    <xdr:sp macro="" textlink="">
      <xdr:nvSpPr>
        <xdr:cNvPr id="3" name="テキスト ボックス 2">
          <a:extLst>
            <a:ext uri="{FF2B5EF4-FFF2-40B4-BE49-F238E27FC236}">
              <a16:creationId xmlns:a16="http://schemas.microsoft.com/office/drawing/2014/main" id="{00000000-0008-0000-0D00-000003000000}"/>
            </a:ext>
          </a:extLst>
        </xdr:cNvPr>
        <xdr:cNvSpPr txBox="1"/>
      </xdr:nvSpPr>
      <xdr:spPr>
        <a:xfrm>
          <a:off x="2009775" y="24784050"/>
          <a:ext cx="1504950" cy="657225"/>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400" b="1"/>
            <a:t>対象外</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20</xdr:col>
      <xdr:colOff>438150</xdr:colOff>
      <xdr:row>0</xdr:row>
      <xdr:rowOff>66675</xdr:rowOff>
    </xdr:from>
    <xdr:to>
      <xdr:col>25</xdr:col>
      <xdr:colOff>171450</xdr:colOff>
      <xdr:row>3</xdr:row>
      <xdr:rowOff>0</xdr:rowOff>
    </xdr:to>
    <xdr:sp macro="" textlink="">
      <xdr:nvSpPr>
        <xdr:cNvPr id="2" name="角丸四角形 1">
          <a:extLst>
            <a:ext uri="{FF2B5EF4-FFF2-40B4-BE49-F238E27FC236}">
              <a16:creationId xmlns:a16="http://schemas.microsoft.com/office/drawing/2014/main" id="{45791E21-5997-479B-9C30-87BE7E7F429B}"/>
            </a:ext>
          </a:extLst>
        </xdr:cNvPr>
        <xdr:cNvSpPr/>
      </xdr:nvSpPr>
      <xdr:spPr bwMode="auto">
        <a:xfrm>
          <a:off x="6850380" y="68580"/>
          <a:ext cx="3162300" cy="480060"/>
        </a:xfrm>
        <a:prstGeom prst="roundRect">
          <a:avLst/>
        </a:prstGeom>
        <a:noFill/>
        <a:ln w="57150">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190508</xdr:colOff>
      <xdr:row>2</xdr:row>
      <xdr:rowOff>157353</xdr:rowOff>
    </xdr:from>
    <xdr:to>
      <xdr:col>12</xdr:col>
      <xdr:colOff>323031</xdr:colOff>
      <xdr:row>18</xdr:row>
      <xdr:rowOff>33130</xdr:rowOff>
    </xdr:to>
    <xdr:sp macro="" textlink="">
      <xdr:nvSpPr>
        <xdr:cNvPr id="2" name="角丸四角形 1">
          <a:extLst>
            <a:ext uri="{FF2B5EF4-FFF2-40B4-BE49-F238E27FC236}">
              <a16:creationId xmlns:a16="http://schemas.microsoft.com/office/drawing/2014/main" id="{D76D1B31-F0C9-4561-9778-E2FEAA601E84}"/>
            </a:ext>
          </a:extLst>
        </xdr:cNvPr>
        <xdr:cNvSpPr/>
      </xdr:nvSpPr>
      <xdr:spPr bwMode="auto">
        <a:xfrm>
          <a:off x="6050288" y="528828"/>
          <a:ext cx="5386513" cy="2683747"/>
        </a:xfrm>
        <a:prstGeom prst="round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r>
            <a:rPr kumimoji="1" lang="en-US" altLang="ja-JP" sz="1100"/>
            <a:t>【</a:t>
          </a:r>
          <a:r>
            <a:rPr kumimoji="1" lang="ja-JP" altLang="en-US" sz="1100"/>
            <a:t>作成方法</a:t>
          </a:r>
          <a:r>
            <a:rPr kumimoji="1" lang="en-US" altLang="ja-JP" sz="1100"/>
            <a:t>】</a:t>
          </a:r>
        </a:p>
        <a:p>
          <a:pPr algn="l"/>
          <a:r>
            <a:rPr kumimoji="1" lang="ja-JP" altLang="en-US" sz="1100"/>
            <a:t>①Ｌ２列のプルダウンより研修事業名を選択してください。</a:t>
          </a:r>
          <a:endParaRPr kumimoji="1" lang="en-US" altLang="ja-JP" sz="1100"/>
        </a:p>
        <a:p>
          <a:pPr algn="l"/>
          <a:endParaRPr kumimoji="1" lang="en-US" altLang="ja-JP" sz="1100"/>
        </a:p>
        <a:p>
          <a:pPr algn="l"/>
          <a:r>
            <a:rPr kumimoji="1" lang="ja-JP" altLang="en-US" sz="1100"/>
            <a:t>②研修事業を選択すると第</a:t>
          </a:r>
          <a:r>
            <a:rPr kumimoji="1" lang="en-US" altLang="ja-JP" sz="1100"/>
            <a:t>4</a:t>
          </a:r>
          <a:r>
            <a:rPr kumimoji="1" lang="ja-JP" altLang="en-US" sz="1100"/>
            <a:t>号様式別紙１（所要額調書、対象経費内訳）に選択した事　　　　</a:t>
          </a:r>
          <a:endParaRPr kumimoji="1" lang="en-US" altLang="ja-JP" sz="1100"/>
        </a:p>
        <a:p>
          <a:pPr algn="l"/>
          <a:r>
            <a:rPr kumimoji="1" lang="ja-JP" altLang="en-US" sz="1100"/>
            <a:t>　</a:t>
          </a:r>
          <a:r>
            <a:rPr kumimoji="1" lang="ja-JP" altLang="en-US" sz="1100" baseline="0"/>
            <a:t> </a:t>
          </a:r>
          <a:r>
            <a:rPr kumimoji="1" lang="ja-JP" altLang="en-US" sz="1100"/>
            <a:t>業名がＡ</a:t>
          </a:r>
          <a:r>
            <a:rPr kumimoji="1" lang="en-US" altLang="ja-JP" sz="1100"/>
            <a:t>5</a:t>
          </a:r>
          <a:r>
            <a:rPr kumimoji="1" lang="ja-JP" altLang="en-US" sz="1100"/>
            <a:t>セルに１”選択事業”所要額、</a:t>
          </a:r>
          <a:r>
            <a:rPr kumimoji="1" lang="en-US" altLang="ja-JP" sz="1100"/>
            <a:t>15</a:t>
          </a:r>
          <a:r>
            <a:rPr kumimoji="1" lang="ja-JP" altLang="en-US" sz="1100"/>
            <a:t>列目以降に対象経費の記載項目が出力さ</a:t>
          </a:r>
          <a:endParaRPr kumimoji="1" lang="en-US" altLang="ja-JP" sz="1100"/>
        </a:p>
        <a:p>
          <a:pPr algn="l"/>
          <a:r>
            <a:rPr kumimoji="1" lang="ja-JP" altLang="en-US" sz="1100"/>
            <a:t>　 れますので確認し、記載してください。</a:t>
          </a:r>
          <a:endParaRPr kumimoji="1" lang="en-US" altLang="ja-JP" sz="1100"/>
        </a:p>
        <a:p>
          <a:pPr algn="l"/>
          <a:endParaRPr kumimoji="1" lang="en-US" altLang="ja-JP" sz="1100"/>
        </a:p>
        <a:p>
          <a:pPr algn="l"/>
          <a:r>
            <a:rPr kumimoji="1" lang="ja-JP" altLang="en-US" sz="1100"/>
            <a:t>③別紙２については研修事業毎にシートが分けられておりますので、該当事業のシート</a:t>
          </a:r>
          <a:endParaRPr kumimoji="1" lang="en-US" altLang="ja-JP" sz="1100"/>
        </a:p>
        <a:p>
          <a:pPr algn="l"/>
          <a:r>
            <a:rPr kumimoji="1" lang="ja-JP" altLang="en-US" sz="1100"/>
            <a:t>　  を選択し、記載してください。（研修事業により別紙</a:t>
          </a:r>
          <a:r>
            <a:rPr kumimoji="1" lang="en-US" altLang="ja-JP" sz="1100"/>
            <a:t>2</a:t>
          </a:r>
          <a:r>
            <a:rPr kumimoji="1" lang="ja-JP" altLang="en-US" sz="1100"/>
            <a:t>が複数のシートに分かれている</a:t>
          </a:r>
          <a:endParaRPr kumimoji="1" lang="en-US" altLang="ja-JP" sz="1100"/>
        </a:p>
        <a:p>
          <a:pPr algn="l"/>
          <a:r>
            <a:rPr kumimoji="1" lang="en-US" altLang="ja-JP" sz="1100"/>
            <a:t>     </a:t>
          </a:r>
          <a:r>
            <a:rPr kumimoji="1" lang="ja-JP" altLang="en-US" sz="1100"/>
            <a:t>事業があります）</a:t>
          </a:r>
          <a:endParaRPr kumimoji="1" lang="en-US" altLang="ja-JP" sz="1100"/>
        </a:p>
        <a:p>
          <a:pPr algn="l"/>
          <a:endParaRPr kumimoji="1" lang="en-US" altLang="ja-JP" sz="1100"/>
        </a:p>
        <a:p>
          <a:pPr algn="l"/>
          <a:r>
            <a:rPr kumimoji="1" lang="ja-JP" altLang="en-US" sz="1100"/>
            <a:t>④収入支出決算書抄本につきましては規定の様式はありません。</a:t>
          </a:r>
          <a:endParaRPr kumimoji="1" lang="en-US" altLang="ja-JP"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6</xdr:col>
      <xdr:colOff>33617</xdr:colOff>
      <xdr:row>0</xdr:row>
      <xdr:rowOff>201706</xdr:rowOff>
    </xdr:from>
    <xdr:to>
      <xdr:col>11</xdr:col>
      <xdr:colOff>941294</xdr:colOff>
      <xdr:row>4</xdr:row>
      <xdr:rowOff>190500</xdr:rowOff>
    </xdr:to>
    <xdr:sp macro="" textlink="">
      <xdr:nvSpPr>
        <xdr:cNvPr id="2" name="角丸四角形 3">
          <a:extLst>
            <a:ext uri="{FF2B5EF4-FFF2-40B4-BE49-F238E27FC236}">
              <a16:creationId xmlns:a16="http://schemas.microsoft.com/office/drawing/2014/main" id="{943D40AF-2A15-4781-BB73-7A4BE2700EB3}"/>
            </a:ext>
          </a:extLst>
        </xdr:cNvPr>
        <xdr:cNvSpPr/>
      </xdr:nvSpPr>
      <xdr:spPr bwMode="auto">
        <a:xfrm>
          <a:off x="6823037" y="199801"/>
          <a:ext cx="5824482" cy="973679"/>
        </a:xfrm>
        <a:prstGeom prst="round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eaLnBrk="1" fontAlgn="auto" latinLnBrk="0" hangingPunct="1"/>
          <a:r>
            <a:rPr kumimoji="1" lang="ja-JP" altLang="ja-JP" sz="1400">
              <a:effectLst/>
              <a:latin typeface="+mn-lt"/>
              <a:ea typeface="+mn-ea"/>
              <a:cs typeface="+mn-cs"/>
            </a:rPr>
            <a:t>・青色セルが入力必要箇所です。</a:t>
          </a:r>
          <a:endParaRPr lang="ja-JP" altLang="ja-JP" sz="1400">
            <a:effectLst/>
          </a:endParaRPr>
        </a:p>
        <a:p>
          <a:r>
            <a:rPr kumimoji="1" lang="ja-JP" altLang="ja-JP" sz="1400">
              <a:effectLst/>
              <a:latin typeface="+mn-lt"/>
              <a:ea typeface="+mn-ea"/>
              <a:cs typeface="+mn-cs"/>
            </a:rPr>
            <a:t>・黄色セルについては計算式が　入っているため記載不要。</a:t>
          </a:r>
          <a:endParaRPr lang="ja-JP" altLang="ja-JP" sz="1400">
            <a:effectLst/>
          </a:endParaRPr>
        </a:p>
        <a:p>
          <a:r>
            <a:rPr kumimoji="1" lang="ja-JP" altLang="ja-JP" sz="1400">
              <a:effectLst/>
              <a:latin typeface="+mn-lt"/>
              <a:ea typeface="+mn-ea"/>
              <a:cs typeface="+mn-cs"/>
            </a:rPr>
            <a:t>・オレンジセルについては”手入力して下さい</a:t>
          </a:r>
          <a:r>
            <a:rPr kumimoji="1" lang="en-US" altLang="ja-JP" sz="1400">
              <a:effectLst/>
              <a:latin typeface="+mn-lt"/>
              <a:ea typeface="+mn-ea"/>
              <a:cs typeface="+mn-cs"/>
            </a:rPr>
            <a:t>"</a:t>
          </a:r>
          <a:r>
            <a:rPr kumimoji="1" lang="ja-JP" altLang="ja-JP" sz="1400">
              <a:effectLst/>
              <a:latin typeface="+mn-lt"/>
              <a:ea typeface="+mn-ea"/>
              <a:cs typeface="+mn-cs"/>
            </a:rPr>
            <a:t>と記載の場合以外は記載不要。</a:t>
          </a:r>
          <a:endParaRPr lang="ja-JP" altLang="ja-JP" sz="1400">
            <a:effectLst/>
          </a:endParaRPr>
        </a:p>
        <a:p>
          <a:pPr algn="l"/>
          <a:endParaRPr kumimoji="1" lang="ja-JP" altLang="en-US" sz="1100"/>
        </a:p>
      </xdr:txBody>
    </xdr:sp>
    <xdr:clientData/>
  </xdr:twoCellAnchor>
  <xdr:twoCellAnchor>
    <xdr:from>
      <xdr:col>6</xdr:col>
      <xdr:colOff>851647</xdr:colOff>
      <xdr:row>19</xdr:row>
      <xdr:rowOff>0</xdr:rowOff>
    </xdr:from>
    <xdr:to>
      <xdr:col>11</xdr:col>
      <xdr:colOff>356987</xdr:colOff>
      <xdr:row>26</xdr:row>
      <xdr:rowOff>134471</xdr:rowOff>
    </xdr:to>
    <xdr:sp macro="" textlink="">
      <xdr:nvSpPr>
        <xdr:cNvPr id="3" name="角丸四角形 4">
          <a:extLst>
            <a:ext uri="{FF2B5EF4-FFF2-40B4-BE49-F238E27FC236}">
              <a16:creationId xmlns:a16="http://schemas.microsoft.com/office/drawing/2014/main" id="{C661CA73-AE91-43F1-B0E9-CB6A4FBBDF82}"/>
            </a:ext>
          </a:extLst>
        </xdr:cNvPr>
        <xdr:cNvSpPr/>
      </xdr:nvSpPr>
      <xdr:spPr bwMode="auto">
        <a:xfrm>
          <a:off x="7639162" y="4899660"/>
          <a:ext cx="4420240" cy="1525121"/>
        </a:xfrm>
        <a:prstGeom prst="round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l"/>
          <a:r>
            <a:rPr kumimoji="1" lang="ja-JP" altLang="en-US" sz="1400"/>
            <a:t>・青色セルが入力必要箇所です。</a:t>
          </a:r>
          <a:endParaRPr kumimoji="1" lang="en-US" altLang="ja-JP" sz="1400"/>
        </a:p>
        <a:p>
          <a:pPr algn="l"/>
          <a:endParaRPr kumimoji="1" lang="en-US" altLang="ja-JP" sz="1400"/>
        </a:p>
        <a:p>
          <a:pPr algn="l"/>
          <a:r>
            <a:rPr kumimoji="1" lang="ja-JP" altLang="en-US" sz="1400"/>
            <a:t>・行が足りない場合は、挿入により適宜追加して下さい。</a:t>
          </a:r>
          <a:endParaRPr kumimoji="1" lang="en-US" altLang="ja-JP" sz="14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7</xdr:col>
      <xdr:colOff>47625</xdr:colOff>
      <xdr:row>117</xdr:row>
      <xdr:rowOff>19050</xdr:rowOff>
    </xdr:from>
    <xdr:to>
      <xdr:col>12</xdr:col>
      <xdr:colOff>171450</xdr:colOff>
      <xdr:row>120</xdr:row>
      <xdr:rowOff>104775</xdr:rowOff>
    </xdr:to>
    <xdr:sp macro="" textlink="">
      <xdr:nvSpPr>
        <xdr:cNvPr id="2" name="テキスト ボックス 1">
          <a:extLst>
            <a:ext uri="{FF2B5EF4-FFF2-40B4-BE49-F238E27FC236}">
              <a16:creationId xmlns:a16="http://schemas.microsoft.com/office/drawing/2014/main" id="{540D578E-E9A5-420D-B718-D67FD2993F0A}"/>
            </a:ext>
          </a:extLst>
        </xdr:cNvPr>
        <xdr:cNvSpPr txBox="1"/>
      </xdr:nvSpPr>
      <xdr:spPr>
        <a:xfrm>
          <a:off x="2026920" y="24056340"/>
          <a:ext cx="1501140" cy="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400" b="1"/>
            <a:t>対象外</a:t>
          </a:r>
        </a:p>
      </xdr:txBody>
    </xdr:sp>
    <xdr:clientData/>
  </xdr:twoCellAnchor>
  <xdr:twoCellAnchor>
    <xdr:from>
      <xdr:col>7</xdr:col>
      <xdr:colOff>19050</xdr:colOff>
      <xdr:row>123</xdr:row>
      <xdr:rowOff>95250</xdr:rowOff>
    </xdr:from>
    <xdr:to>
      <xdr:col>12</xdr:col>
      <xdr:colOff>142875</xdr:colOff>
      <xdr:row>126</xdr:row>
      <xdr:rowOff>180975</xdr:rowOff>
    </xdr:to>
    <xdr:sp macro="" textlink="">
      <xdr:nvSpPr>
        <xdr:cNvPr id="3" name="テキスト ボックス 2">
          <a:extLst>
            <a:ext uri="{FF2B5EF4-FFF2-40B4-BE49-F238E27FC236}">
              <a16:creationId xmlns:a16="http://schemas.microsoft.com/office/drawing/2014/main" id="{0950ADE2-6F4C-498B-BAE1-F66FE169A751}"/>
            </a:ext>
          </a:extLst>
        </xdr:cNvPr>
        <xdr:cNvSpPr txBox="1"/>
      </xdr:nvSpPr>
      <xdr:spPr>
        <a:xfrm>
          <a:off x="2004060" y="24056340"/>
          <a:ext cx="1493520" cy="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400" b="1"/>
            <a:t>対象外</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s>
</file>

<file path=xl/worksheets/_rels/sheet12.xml.rels><?xml version="1.0" encoding="UTF-8" standalone="yes"?><Relationships xmlns="http://schemas.openxmlformats.org/package/2006/relationships"><Relationship Id="rId1" Target="../printerSettings/printerSettings12.bin" Type="http://schemas.openxmlformats.org/officeDocument/2006/relationships/printerSettings"/></Relationships>
</file>

<file path=xl/worksheets/_rels/sheet13.xml.rels><?xml version="1.0" encoding="UTF-8" standalone="yes"?><Relationships xmlns="http://schemas.openxmlformats.org/package/2006/relationships"><Relationship Id="rId1" Target="../printerSettings/printerSettings13.bin" Type="http://schemas.openxmlformats.org/officeDocument/2006/relationships/printerSettings"/></Relationships>
</file>

<file path=xl/worksheets/_rels/sheet14.xml.rels><?xml version="1.0" encoding="UTF-8" standalone="yes"?><Relationships xmlns="http://schemas.openxmlformats.org/package/2006/relationships"><Relationship Id="rId1" Target="../printerSettings/printerSettings14.bin" Type="http://schemas.openxmlformats.org/officeDocument/2006/relationships/printerSettings"/></Relationships>
</file>

<file path=xl/worksheets/_rels/sheet15.xml.rels><?xml version="1.0" encoding="UTF-8" standalone="yes"?><Relationships xmlns="http://schemas.openxmlformats.org/package/2006/relationships"><Relationship Id="rId1" Target="../printerSettings/printerSettings15.bin" Type="http://schemas.openxmlformats.org/officeDocument/2006/relationships/printerSettings"/></Relationships>
</file>

<file path=xl/worksheets/_rels/sheet16.xml.rels><?xml version="1.0" encoding="UTF-8" standalone="yes"?><Relationships xmlns="http://schemas.openxmlformats.org/package/2006/relationships"><Relationship Id="rId1" Target="../printerSettings/printerSettings16.bin" Type="http://schemas.openxmlformats.org/officeDocument/2006/relationships/printerSettings"/><Relationship Id="rId2" Target="../drawings/drawing3.xml" Type="http://schemas.openxmlformats.org/officeDocument/2006/relationships/drawing"/></Relationships>
</file>

<file path=xl/worksheets/_rels/sheet17.xml.rels><?xml version="1.0" encoding="UTF-8" standalone="yes"?><Relationships xmlns="http://schemas.openxmlformats.org/package/2006/relationships"><Relationship Id="rId1" Target="../printerSettings/printerSettings17.bin" Type="http://schemas.openxmlformats.org/officeDocument/2006/relationships/printerSettings"/><Relationship Id="rId2" Target="../drawings/drawing4.xml" Type="http://schemas.openxmlformats.org/officeDocument/2006/relationships/drawing"/></Relationships>
</file>

<file path=xl/worksheets/_rels/sheet18.xml.rels><?xml version="1.0" encoding="UTF-8" standalone="yes"?><Relationships xmlns="http://schemas.openxmlformats.org/package/2006/relationships"><Relationship Id="rId1" Target="../printerSettings/printerSettings18.bin" Type="http://schemas.openxmlformats.org/officeDocument/2006/relationships/printerSettings"/></Relationships>
</file>

<file path=xl/worksheets/_rels/sheet19.xml.rels><?xml version="1.0" encoding="UTF-8" standalone="yes"?><Relationships xmlns="http://schemas.openxmlformats.org/package/2006/relationships"><Relationship Id="rId1" Target="../printerSettings/printerSettings19.bin" Type="http://schemas.openxmlformats.org/officeDocument/2006/relationships/printerSettings"/><Relationship Id="rId2" Target="../drawings/drawing5.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20.xml.rels><?xml version="1.0" encoding="UTF-8" standalone="yes"?><Relationships xmlns="http://schemas.openxmlformats.org/package/2006/relationships"><Relationship Id="rId1" Target="../printerSettings/printerSettings20.bin" Type="http://schemas.openxmlformats.org/officeDocument/2006/relationships/printerSettings"/></Relationships>
</file>

<file path=xl/worksheets/_rels/sheet21.xml.rels><?xml version="1.0" encoding="UTF-8" standalone="yes"?><Relationships xmlns="http://schemas.openxmlformats.org/package/2006/relationships"><Relationship Id="rId1" Target="../printerSettings/printerSettings21.bin" Type="http://schemas.openxmlformats.org/officeDocument/2006/relationships/printerSettings"/></Relationships>
</file>

<file path=xl/worksheets/_rels/sheet22.xml.rels><?xml version="1.0" encoding="UTF-8" standalone="yes"?><Relationships xmlns="http://schemas.openxmlformats.org/package/2006/relationships"><Relationship Id="rId1" Target="../printerSettings/printerSettings22.bin" Type="http://schemas.openxmlformats.org/officeDocument/2006/relationships/printerSettings"/><Relationship Id="rId2" Target="../drawings/drawing6.xml" Type="http://schemas.openxmlformats.org/officeDocument/2006/relationships/drawing"/></Relationships>
</file>

<file path=xl/worksheets/_rels/sheet23.xml.rels><?xml version="1.0" encoding="UTF-8" standalone="yes"?><Relationships xmlns="http://schemas.openxmlformats.org/package/2006/relationships"><Relationship Id="rId1" Target="../printerSettings/printerSettings23.bin" Type="http://schemas.openxmlformats.org/officeDocument/2006/relationships/printerSettings"/></Relationships>
</file>

<file path=xl/worksheets/_rels/sheet24.xml.rels><?xml version="1.0" encoding="UTF-8" standalone="yes"?><Relationships xmlns="http://schemas.openxmlformats.org/package/2006/relationships"><Relationship Id="rId1" Target="../printerSettings/printerSettings24.bin" Type="http://schemas.openxmlformats.org/officeDocument/2006/relationships/printerSettings"/></Relationships>
</file>

<file path=xl/worksheets/_rels/sheet25.xml.rels><?xml version="1.0" encoding="UTF-8" standalone="yes"?><Relationships xmlns="http://schemas.openxmlformats.org/package/2006/relationships"><Relationship Id="rId1" Target="../printerSettings/printerSettings25.bin" Type="http://schemas.openxmlformats.org/officeDocument/2006/relationships/printerSettings"/></Relationships>
</file>

<file path=xl/worksheets/_rels/sheet26.xml.rels><?xml version="1.0" encoding="UTF-8" standalone="yes"?><Relationships xmlns="http://schemas.openxmlformats.org/package/2006/relationships"><Relationship Id="rId1" Target="../printerSettings/printerSettings26.bin" Type="http://schemas.openxmlformats.org/officeDocument/2006/relationships/printerSettings"/></Relationships>
</file>

<file path=xl/worksheets/_rels/sheet27.xml.rels><?xml version="1.0" encoding="UTF-8" standalone="yes"?><Relationships xmlns="http://schemas.openxmlformats.org/package/2006/relationships"><Relationship Id="rId1" Target="../printerSettings/printerSettings27.bin" Type="http://schemas.openxmlformats.org/officeDocument/2006/relationships/printerSettings"/></Relationships>
</file>

<file path=xl/worksheets/_rels/sheet28.xml.rels><?xml version="1.0" encoding="UTF-8" standalone="yes"?><Relationships xmlns="http://schemas.openxmlformats.org/package/2006/relationships"><Relationship Id="rId1" Target="../printerSettings/printerSettings28.bin" Type="http://schemas.openxmlformats.org/officeDocument/2006/relationships/printerSettings"/></Relationships>
</file>

<file path=xl/worksheets/_rels/sheet29.xml.rels><?xml version="1.0" encoding="UTF-8" standalone="yes"?><Relationships xmlns="http://schemas.openxmlformats.org/package/2006/relationships"><Relationship Id="rId1" Target="../printerSettings/printerSettings29.bin" Type="http://schemas.openxmlformats.org/officeDocument/2006/relationships/printerSettings"/><Relationship Id="rId2" Target="../drawings/drawing7.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30.xml.rels><?xml version="1.0" encoding="UTF-8" standalone="yes"?><Relationships xmlns="http://schemas.openxmlformats.org/package/2006/relationships"><Relationship Id="rId1" Target="../printerSettings/printerSettings30.bin" Type="http://schemas.openxmlformats.org/officeDocument/2006/relationships/printerSettings"/></Relationships>
</file>

<file path=xl/worksheets/_rels/sheet31.xml.rels><?xml version="1.0" encoding="UTF-8" standalone="yes"?><Relationships xmlns="http://schemas.openxmlformats.org/package/2006/relationships"><Relationship Id="rId1" Target="../printerSettings/printerSettings31.bin" Type="http://schemas.openxmlformats.org/officeDocument/2006/relationships/printerSettings"/></Relationships>
</file>

<file path=xl/worksheets/_rels/sheet32.xml.rels><?xml version="1.0" encoding="UTF-8" standalone="yes"?><Relationships xmlns="http://schemas.openxmlformats.org/package/2006/relationships"><Relationship Id="rId1" Target="../printerSettings/printerSettings32.bin" Type="http://schemas.openxmlformats.org/officeDocument/2006/relationships/printerSettings"/></Relationships>
</file>

<file path=xl/worksheets/_rels/sheet33.xml.rels><?xml version="1.0" encoding="UTF-8" standalone="yes"?><Relationships xmlns="http://schemas.openxmlformats.org/package/2006/relationships"><Relationship Id="rId1" Target="../printerSettings/printerSettings33.bin" Type="http://schemas.openxmlformats.org/officeDocument/2006/relationships/printerSettings"/></Relationships>
</file>

<file path=xl/worksheets/_rels/sheet34.xml.rels><?xml version="1.0" encoding="UTF-8" standalone="yes"?><Relationships xmlns="http://schemas.openxmlformats.org/package/2006/relationships"><Relationship Id="rId1" Target="../printerSettings/printerSettings34.bin" Type="http://schemas.openxmlformats.org/officeDocument/2006/relationships/printerSettings"/></Relationships>
</file>

<file path=xl/worksheets/_rels/sheet35.xml.rels><?xml version="1.0" encoding="UTF-8" standalone="yes"?><Relationships xmlns="http://schemas.openxmlformats.org/package/2006/relationships"><Relationship Id="rId1" Target="../printerSettings/printerSettings35.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2.xml" Type="http://schemas.openxmlformats.org/officeDocument/2006/relationships/drawing"/></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B1:K27"/>
  <sheetViews>
    <sheetView zoomScale="90" zoomScaleNormal="90" workbookViewId="0">
      <selection activeCell="B12" sqref="B12"/>
    </sheetView>
  </sheetViews>
  <sheetFormatPr defaultColWidth="9" defaultRowHeight="13.2"/>
  <cols>
    <col min="1" max="1" width="1.88671875" style="97" customWidth="1"/>
    <col min="2" max="2" width="69" style="97" customWidth="1"/>
    <col min="3" max="10" width="9.21875" style="97" customWidth="1"/>
    <col min="11" max="11" width="10" style="97" bestFit="1" customWidth="1"/>
    <col min="12" max="16384" width="9" style="97"/>
  </cols>
  <sheetData>
    <row r="1" spans="2:11" ht="14.4">
      <c r="B1" s="72" t="s">
        <v>0</v>
      </c>
    </row>
    <row r="2" spans="2:11">
      <c r="B2" s="280"/>
      <c r="C2" s="281" t="s">
        <v>1</v>
      </c>
      <c r="D2" s="282"/>
      <c r="E2" s="282"/>
      <c r="F2" s="283"/>
      <c r="G2" s="281" t="s">
        <v>2</v>
      </c>
      <c r="H2" s="282"/>
      <c r="I2" s="282"/>
      <c r="J2" s="283"/>
      <c r="K2" s="284" t="s">
        <v>3</v>
      </c>
    </row>
    <row r="3" spans="2:11" ht="26.4">
      <c r="B3" s="285"/>
      <c r="C3" s="286" t="s">
        <v>4</v>
      </c>
      <c r="D3" s="287"/>
      <c r="F3" s="288" t="s">
        <v>5</v>
      </c>
      <c r="G3" s="286" t="s">
        <v>6</v>
      </c>
      <c r="H3" s="287"/>
      <c r="J3" s="288" t="s">
        <v>5</v>
      </c>
      <c r="K3" s="280" t="s">
        <v>7</v>
      </c>
    </row>
    <row r="4" spans="2:11">
      <c r="B4" s="289"/>
      <c r="C4" s="290"/>
      <c r="D4" s="284" t="s">
        <v>8</v>
      </c>
      <c r="E4" s="284" t="s">
        <v>9</v>
      </c>
      <c r="F4" s="291"/>
      <c r="G4" s="290"/>
      <c r="H4" s="284" t="s">
        <v>8</v>
      </c>
      <c r="I4" s="284" t="s">
        <v>9</v>
      </c>
      <c r="J4" s="291"/>
      <c r="K4" s="292"/>
    </row>
    <row r="5" spans="2:11">
      <c r="B5" s="293" t="s">
        <v>10</v>
      </c>
      <c r="C5" s="294"/>
      <c r="D5" s="294"/>
      <c r="E5" s="294"/>
      <c r="F5" s="294"/>
      <c r="G5" s="294"/>
      <c r="H5" s="294"/>
      <c r="I5" s="294"/>
      <c r="J5" s="294"/>
      <c r="K5" s="295"/>
    </row>
    <row r="6" spans="2:11">
      <c r="B6" s="296" t="s">
        <v>11</v>
      </c>
      <c r="C6" s="284" t="s">
        <v>12</v>
      </c>
      <c r="D6" s="284" t="s">
        <v>12</v>
      </c>
      <c r="E6" s="284" t="s">
        <v>12</v>
      </c>
      <c r="F6" s="294"/>
      <c r="G6" s="284" t="s">
        <v>12</v>
      </c>
      <c r="H6" s="284" t="s">
        <v>12</v>
      </c>
      <c r="I6" s="284" t="s">
        <v>12</v>
      </c>
      <c r="J6" s="294"/>
      <c r="K6" s="297" t="s">
        <v>12</v>
      </c>
    </row>
    <row r="7" spans="2:11">
      <c r="B7" s="296" t="s">
        <v>13</v>
      </c>
      <c r="C7" s="284" t="s">
        <v>12</v>
      </c>
      <c r="D7" s="284" t="s">
        <v>12</v>
      </c>
      <c r="E7" s="284" t="s">
        <v>12</v>
      </c>
      <c r="F7" s="294"/>
      <c r="G7" s="284" t="s">
        <v>12</v>
      </c>
      <c r="H7" s="284" t="s">
        <v>12</v>
      </c>
      <c r="I7" s="284" t="s">
        <v>12</v>
      </c>
      <c r="J7" s="294"/>
      <c r="K7" s="297" t="s">
        <v>12</v>
      </c>
    </row>
    <row r="8" spans="2:11">
      <c r="B8" s="296" t="s">
        <v>14</v>
      </c>
      <c r="C8" s="284" t="s">
        <v>12</v>
      </c>
      <c r="D8" s="284" t="s">
        <v>12</v>
      </c>
      <c r="E8" s="284" t="s">
        <v>12</v>
      </c>
      <c r="F8" s="294"/>
      <c r="G8" s="284" t="s">
        <v>12</v>
      </c>
      <c r="H8" s="284" t="s">
        <v>12</v>
      </c>
      <c r="I8" s="284" t="s">
        <v>12</v>
      </c>
      <c r="J8" s="294"/>
      <c r="K8" s="297" t="s">
        <v>12</v>
      </c>
    </row>
    <row r="9" spans="2:11">
      <c r="B9" s="296" t="s">
        <v>15</v>
      </c>
      <c r="C9" s="294"/>
      <c r="D9" s="294"/>
      <c r="E9" s="294"/>
      <c r="F9" s="294"/>
      <c r="G9" s="294"/>
      <c r="H9" s="294"/>
      <c r="I9" s="294"/>
      <c r="J9" s="294"/>
      <c r="K9" s="295"/>
    </row>
    <row r="10" spans="2:11">
      <c r="B10" s="296" t="s">
        <v>16</v>
      </c>
      <c r="C10" s="284" t="s">
        <v>12</v>
      </c>
      <c r="D10" s="284" t="s">
        <v>12</v>
      </c>
      <c r="E10" s="284" t="s">
        <v>12</v>
      </c>
      <c r="F10" s="284"/>
      <c r="G10" s="284" t="s">
        <v>12</v>
      </c>
      <c r="H10" s="284" t="s">
        <v>12</v>
      </c>
      <c r="I10" s="284" t="s">
        <v>12</v>
      </c>
      <c r="J10" s="284"/>
      <c r="K10" s="297" t="s">
        <v>12</v>
      </c>
    </row>
    <row r="11" spans="2:11">
      <c r="B11" s="296" t="s">
        <v>17</v>
      </c>
      <c r="C11" s="284" t="s">
        <v>12</v>
      </c>
      <c r="D11" s="284" t="s">
        <v>12</v>
      </c>
      <c r="E11" s="284" t="s">
        <v>12</v>
      </c>
      <c r="F11" s="284" t="s">
        <v>12</v>
      </c>
      <c r="G11" s="284" t="s">
        <v>12</v>
      </c>
      <c r="H11" s="284" t="s">
        <v>12</v>
      </c>
      <c r="I11" s="284" t="s">
        <v>12</v>
      </c>
      <c r="J11" s="284" t="s">
        <v>12</v>
      </c>
      <c r="K11" s="297" t="s">
        <v>12</v>
      </c>
    </row>
    <row r="12" spans="2:11">
      <c r="B12" s="296" t="s">
        <v>18</v>
      </c>
      <c r="C12" s="284" t="s">
        <v>12</v>
      </c>
      <c r="D12" s="284" t="s">
        <v>12</v>
      </c>
      <c r="E12" s="284" t="s">
        <v>12</v>
      </c>
      <c r="F12" s="294"/>
      <c r="G12" s="284" t="s">
        <v>12</v>
      </c>
      <c r="H12" s="284" t="s">
        <v>12</v>
      </c>
      <c r="I12" s="284" t="s">
        <v>12</v>
      </c>
      <c r="J12" s="294"/>
      <c r="K12" s="297" t="s">
        <v>12</v>
      </c>
    </row>
    <row r="13" spans="2:11">
      <c r="B13" s="296" t="s">
        <v>19</v>
      </c>
      <c r="C13" s="284"/>
      <c r="D13" s="284"/>
      <c r="E13" s="284"/>
      <c r="F13" s="294"/>
      <c r="G13" s="284"/>
      <c r="H13" s="284"/>
      <c r="I13" s="284"/>
      <c r="J13" s="294"/>
      <c r="K13" s="295"/>
    </row>
    <row r="14" spans="2:11">
      <c r="B14" s="296" t="s">
        <v>20</v>
      </c>
      <c r="C14" s="284" t="s">
        <v>12</v>
      </c>
      <c r="D14" s="284" t="s">
        <v>12</v>
      </c>
      <c r="E14" s="284" t="s">
        <v>12</v>
      </c>
      <c r="F14" s="294"/>
      <c r="G14" s="284" t="s">
        <v>12</v>
      </c>
      <c r="H14" s="284" t="s">
        <v>12</v>
      </c>
      <c r="I14" s="284" t="s">
        <v>12</v>
      </c>
      <c r="J14" s="294"/>
      <c r="K14" s="297" t="s">
        <v>12</v>
      </c>
    </row>
    <row r="15" spans="2:11">
      <c r="B15" s="296" t="s">
        <v>21</v>
      </c>
      <c r="C15" s="284" t="s">
        <v>12</v>
      </c>
      <c r="D15" s="284" t="s">
        <v>12</v>
      </c>
      <c r="E15" s="284" t="s">
        <v>12</v>
      </c>
      <c r="F15" s="294"/>
      <c r="G15" s="284" t="s">
        <v>12</v>
      </c>
      <c r="H15" s="284" t="s">
        <v>12</v>
      </c>
      <c r="I15" s="284" t="s">
        <v>12</v>
      </c>
      <c r="J15" s="294"/>
      <c r="K15" s="297" t="s">
        <v>12</v>
      </c>
    </row>
    <row r="16" spans="2:11">
      <c r="B16" s="296" t="s">
        <v>22</v>
      </c>
      <c r="C16" s="284" t="s">
        <v>12</v>
      </c>
      <c r="D16" s="284" t="s">
        <v>12</v>
      </c>
      <c r="E16" s="284" t="s">
        <v>12</v>
      </c>
      <c r="F16" s="294"/>
      <c r="G16" s="284" t="s">
        <v>12</v>
      </c>
      <c r="H16" s="284" t="s">
        <v>12</v>
      </c>
      <c r="I16" s="284" t="s">
        <v>12</v>
      </c>
      <c r="J16" s="294"/>
      <c r="K16" s="297" t="s">
        <v>12</v>
      </c>
    </row>
    <row r="17" spans="2:11">
      <c r="B17" s="296" t="s">
        <v>23</v>
      </c>
      <c r="C17" s="284" t="s">
        <v>12</v>
      </c>
      <c r="D17" s="284" t="s">
        <v>12</v>
      </c>
      <c r="E17" s="284" t="s">
        <v>12</v>
      </c>
      <c r="F17" s="294"/>
      <c r="G17" s="284" t="s">
        <v>12</v>
      </c>
      <c r="H17" s="284" t="s">
        <v>12</v>
      </c>
      <c r="I17" s="284" t="s">
        <v>12</v>
      </c>
      <c r="J17" s="294"/>
      <c r="K17" s="297" t="s">
        <v>12</v>
      </c>
    </row>
    <row r="18" spans="2:11">
      <c r="B18" s="296" t="s">
        <v>24</v>
      </c>
      <c r="C18" s="284" t="s">
        <v>12</v>
      </c>
      <c r="D18" s="284" t="s">
        <v>12</v>
      </c>
      <c r="E18" s="284" t="s">
        <v>12</v>
      </c>
      <c r="F18" s="294"/>
      <c r="G18" s="284" t="s">
        <v>12</v>
      </c>
      <c r="H18" s="284" t="s">
        <v>12</v>
      </c>
      <c r="I18" s="284" t="s">
        <v>12</v>
      </c>
      <c r="J18" s="294"/>
      <c r="K18" s="297" t="s">
        <v>12</v>
      </c>
    </row>
    <row r="19" spans="2:11">
      <c r="B19" s="296" t="s">
        <v>25</v>
      </c>
      <c r="C19" s="294"/>
      <c r="D19" s="294"/>
      <c r="E19" s="294"/>
      <c r="F19" s="294"/>
      <c r="G19" s="294"/>
      <c r="H19" s="294"/>
      <c r="I19" s="294"/>
      <c r="J19" s="294"/>
      <c r="K19" s="295"/>
    </row>
    <row r="20" spans="2:11">
      <c r="B20" s="296" t="s">
        <v>26</v>
      </c>
      <c r="C20" s="284" t="s">
        <v>12</v>
      </c>
      <c r="D20" s="284" t="s">
        <v>12</v>
      </c>
      <c r="E20" s="284" t="s">
        <v>12</v>
      </c>
      <c r="F20" s="294"/>
      <c r="G20" s="284" t="s">
        <v>12</v>
      </c>
      <c r="H20" s="284" t="s">
        <v>12</v>
      </c>
      <c r="I20" s="284" t="s">
        <v>12</v>
      </c>
      <c r="J20" s="294"/>
      <c r="K20" s="297" t="s">
        <v>12</v>
      </c>
    </row>
    <row r="21" spans="2:11">
      <c r="B21" s="296" t="s">
        <v>27</v>
      </c>
      <c r="C21" s="284" t="s">
        <v>12</v>
      </c>
      <c r="D21" s="284" t="s">
        <v>12</v>
      </c>
      <c r="E21" s="284" t="s">
        <v>12</v>
      </c>
      <c r="F21" s="294"/>
      <c r="G21" s="284" t="s">
        <v>12</v>
      </c>
      <c r="H21" s="284" t="s">
        <v>12</v>
      </c>
      <c r="I21" s="284" t="s">
        <v>12</v>
      </c>
      <c r="J21" s="294"/>
      <c r="K21" s="297" t="s">
        <v>12</v>
      </c>
    </row>
    <row r="22" spans="2:11">
      <c r="B22" s="296" t="s">
        <v>28</v>
      </c>
      <c r="C22" s="284" t="s">
        <v>12</v>
      </c>
      <c r="D22" s="284" t="s">
        <v>12</v>
      </c>
      <c r="E22" s="284" t="s">
        <v>12</v>
      </c>
      <c r="F22" s="294"/>
      <c r="G22" s="284" t="s">
        <v>12</v>
      </c>
      <c r="H22" s="284" t="s">
        <v>12</v>
      </c>
      <c r="I22" s="284" t="s">
        <v>12</v>
      </c>
      <c r="J22" s="294"/>
      <c r="K22" s="297" t="s">
        <v>12</v>
      </c>
    </row>
    <row r="23" spans="2:11">
      <c r="B23" s="293"/>
      <c r="C23" s="294"/>
      <c r="D23" s="294"/>
      <c r="E23" s="294"/>
      <c r="F23" s="294"/>
      <c r="G23" s="294"/>
      <c r="H23" s="294"/>
      <c r="I23" s="294"/>
      <c r="J23" s="294"/>
      <c r="K23" s="295"/>
    </row>
    <row r="24" spans="2:11">
      <c r="B24" s="293" t="s">
        <v>29</v>
      </c>
      <c r="C24" s="294"/>
      <c r="D24" s="294"/>
      <c r="E24" s="294"/>
      <c r="F24" s="294"/>
      <c r="G24" s="294"/>
      <c r="H24" s="294"/>
      <c r="I24" s="294"/>
      <c r="J24" s="294"/>
      <c r="K24" s="295"/>
    </row>
    <row r="25" spans="2:11">
      <c r="B25" s="296" t="s">
        <v>30</v>
      </c>
      <c r="C25" s="294"/>
      <c r="D25" s="294"/>
      <c r="E25" s="294"/>
      <c r="F25" s="294"/>
      <c r="G25" s="294"/>
      <c r="H25" s="294"/>
      <c r="I25" s="294"/>
      <c r="J25" s="294"/>
      <c r="K25" s="297"/>
    </row>
    <row r="26" spans="2:11">
      <c r="B26" s="296" t="s">
        <v>31</v>
      </c>
      <c r="C26" s="284" t="s">
        <v>12</v>
      </c>
      <c r="D26" s="284" t="s">
        <v>12</v>
      </c>
      <c r="E26" s="284" t="s">
        <v>12</v>
      </c>
      <c r="F26" s="284" t="s">
        <v>12</v>
      </c>
      <c r="G26" s="284" t="s">
        <v>12</v>
      </c>
      <c r="H26" s="284" t="s">
        <v>12</v>
      </c>
      <c r="I26" s="284" t="s">
        <v>12</v>
      </c>
      <c r="J26" s="284" t="s">
        <v>12</v>
      </c>
      <c r="K26" s="297" t="s">
        <v>12</v>
      </c>
    </row>
    <row r="27" spans="2:11">
      <c r="B27" s="296" t="s">
        <v>32</v>
      </c>
      <c r="C27" s="284" t="s">
        <v>12</v>
      </c>
      <c r="D27" s="284" t="s">
        <v>12</v>
      </c>
      <c r="E27" s="284" t="s">
        <v>12</v>
      </c>
      <c r="F27" s="284" t="s">
        <v>12</v>
      </c>
      <c r="G27" s="284" t="s">
        <v>12</v>
      </c>
      <c r="H27" s="284" t="s">
        <v>12</v>
      </c>
      <c r="I27" s="284" t="s">
        <v>12</v>
      </c>
      <c r="J27" s="284" t="s">
        <v>12</v>
      </c>
      <c r="K27" s="297" t="s">
        <v>12</v>
      </c>
    </row>
  </sheetData>
  <phoneticPr fontId="4"/>
  <printOptions horizontalCentered="1"/>
  <pageMargins left="0.51181102362204722" right="0.51181102362204722" top="0.74803149606299213" bottom="0.74803149606299213" header="0.31496062992125984" footer="0.31496062992125984"/>
  <pageSetup paperSize="9" scale="88"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F0"/>
    <pageSetUpPr fitToPage="1"/>
  </sheetPr>
  <dimension ref="A1:AL58"/>
  <sheetViews>
    <sheetView showZeros="0" view="pageBreakPreview" topLeftCell="A5" zoomScaleNormal="100" zoomScaleSheetLayoutView="100" workbookViewId="0">
      <selection activeCell="B12" sqref="B12"/>
    </sheetView>
  </sheetViews>
  <sheetFormatPr defaultColWidth="9" defaultRowHeight="15" customHeight="1"/>
  <cols>
    <col min="1" max="1" width="19.44140625" style="395" bestFit="1" customWidth="1"/>
    <col min="2" max="2" width="15.44140625" style="395" customWidth="1"/>
    <col min="3" max="3" width="13.77734375" style="395" customWidth="1"/>
    <col min="4" max="5" width="9.33203125" style="395" customWidth="1"/>
    <col min="6" max="6" width="10.6640625" style="395" customWidth="1"/>
    <col min="7" max="7" width="7.44140625" style="395" bestFit="1" customWidth="1"/>
    <col min="8" max="19" width="4" style="395" customWidth="1"/>
    <col min="20" max="20" width="15.44140625" style="395" bestFit="1" customWidth="1"/>
    <col min="21" max="22" width="4.33203125" style="396" customWidth="1"/>
    <col min="23" max="30" width="6.6640625" style="395" customWidth="1"/>
    <col min="31" max="31" width="38.109375" style="395" customWidth="1"/>
    <col min="32" max="33" width="9" style="395"/>
    <col min="34" max="34" width="9" style="395" hidden="1" customWidth="1"/>
    <col min="35" max="35" width="12.6640625" style="395" hidden="1" customWidth="1"/>
    <col min="36" max="36" width="13.6640625" style="395" hidden="1" customWidth="1"/>
    <col min="37" max="37" width="11.88671875" style="395" hidden="1" customWidth="1"/>
    <col min="38" max="38" width="9" style="395" hidden="1" customWidth="1"/>
    <col min="39" max="16384" width="9" style="395"/>
  </cols>
  <sheetData>
    <row r="1" spans="1:37" s="363" customFormat="1" ht="13.2">
      <c r="A1" s="994" t="s">
        <v>274</v>
      </c>
      <c r="B1" s="994"/>
      <c r="C1" s="994"/>
      <c r="U1" s="455"/>
      <c r="V1" s="455"/>
    </row>
    <row r="2" spans="1:37" s="363" customFormat="1" ht="14.4">
      <c r="C2" s="454"/>
      <c r="U2" s="437"/>
      <c r="V2" s="396"/>
    </row>
    <row r="3" spans="1:37" ht="24.9" customHeight="1">
      <c r="C3" s="995" t="s">
        <v>275</v>
      </c>
      <c r="D3" s="995"/>
      <c r="E3" s="995"/>
      <c r="F3" s="995"/>
      <c r="G3" s="995"/>
      <c r="H3" s="995"/>
      <c r="I3" s="995"/>
      <c r="J3" s="995"/>
      <c r="K3" s="995"/>
      <c r="L3" s="995"/>
      <c r="M3" s="995"/>
      <c r="N3" s="995"/>
      <c r="O3" s="995"/>
      <c r="P3" s="995"/>
      <c r="Q3" s="995"/>
      <c r="R3" s="995"/>
      <c r="S3" s="995"/>
      <c r="T3" s="995"/>
      <c r="U3" s="995"/>
      <c r="V3" s="995"/>
      <c r="W3" s="995"/>
      <c r="X3" s="995"/>
      <c r="Y3" s="995"/>
      <c r="Z3" s="995"/>
      <c r="AA3" s="995"/>
      <c r="AB3" s="995"/>
      <c r="AC3" s="995"/>
      <c r="AD3" s="995"/>
      <c r="AE3" s="995"/>
    </row>
    <row r="4" spans="1:37" ht="17.25" customHeight="1">
      <c r="C4" s="440"/>
      <c r="D4" s="440"/>
      <c r="E4" s="440"/>
      <c r="F4" s="440"/>
      <c r="G4" s="440"/>
      <c r="H4" s="440"/>
      <c r="I4" s="440"/>
      <c r="J4" s="440"/>
      <c r="K4" s="440"/>
      <c r="L4" s="440"/>
      <c r="M4" s="440"/>
      <c r="N4" s="440"/>
      <c r="O4" s="440"/>
      <c r="P4" s="440"/>
      <c r="Q4" s="440"/>
      <c r="R4" s="440"/>
      <c r="S4" s="440"/>
      <c r="T4" s="438" t="s">
        <v>276</v>
      </c>
      <c r="U4" s="439"/>
      <c r="V4" s="439"/>
      <c r="W4" s="438"/>
      <c r="X4" s="438"/>
      <c r="Y4" s="438"/>
      <c r="Z4" s="438"/>
      <c r="AA4" s="438"/>
      <c r="AB4" s="438"/>
      <c r="AC4" s="438"/>
      <c r="AD4" s="438"/>
      <c r="AE4" s="438"/>
    </row>
    <row r="5" spans="1:37" ht="17.25" customHeight="1">
      <c r="A5" s="996" t="s">
        <v>277</v>
      </c>
      <c r="B5" s="996"/>
      <c r="C5" s="996"/>
      <c r="D5" s="440"/>
      <c r="E5" s="440"/>
      <c r="F5" s="440"/>
      <c r="G5" s="440"/>
      <c r="H5" s="440"/>
      <c r="I5" s="440"/>
      <c r="J5" s="440"/>
      <c r="K5" s="440"/>
      <c r="L5" s="440"/>
      <c r="M5" s="440"/>
      <c r="N5" s="440"/>
      <c r="O5" s="440"/>
      <c r="P5" s="440"/>
      <c r="Q5" s="440"/>
      <c r="R5" s="440"/>
      <c r="S5" s="440"/>
      <c r="T5" s="438"/>
      <c r="U5" s="439"/>
      <c r="V5" s="439"/>
      <c r="W5" s="438"/>
      <c r="X5" s="438"/>
      <c r="Y5" s="438"/>
      <c r="Z5" s="438"/>
      <c r="AA5" s="438"/>
      <c r="AB5" s="438"/>
      <c r="AC5" s="438"/>
      <c r="AD5" s="438"/>
      <c r="AE5" s="438"/>
    </row>
    <row r="6" spans="1:37" ht="17.25" customHeight="1">
      <c r="C6" s="440"/>
      <c r="D6" s="440"/>
      <c r="E6" s="440"/>
      <c r="F6" s="440"/>
      <c r="G6" s="440"/>
      <c r="H6" s="440"/>
      <c r="I6" s="440"/>
      <c r="J6" s="440"/>
      <c r="K6" s="440"/>
      <c r="L6" s="440"/>
      <c r="M6" s="440"/>
      <c r="N6" s="440"/>
      <c r="O6" s="440"/>
      <c r="P6" s="440"/>
      <c r="Q6" s="440"/>
      <c r="R6" s="440"/>
      <c r="S6" s="440"/>
      <c r="T6" s="438"/>
      <c r="U6" s="439"/>
      <c r="V6" s="439"/>
      <c r="W6" s="438"/>
      <c r="X6" s="438"/>
      <c r="Y6" s="438"/>
      <c r="Z6" s="438"/>
      <c r="AA6" s="438"/>
      <c r="AB6" s="438"/>
      <c r="AC6" s="438"/>
      <c r="AD6" s="438"/>
      <c r="AE6" s="438"/>
    </row>
    <row r="7" spans="1:37" ht="24.9" customHeight="1">
      <c r="A7" s="450" t="s">
        <v>278</v>
      </c>
      <c r="B7" s="453"/>
      <c r="C7" s="452"/>
      <c r="D7" s="451"/>
      <c r="E7" s="451"/>
      <c r="F7" s="451"/>
      <c r="G7" s="451"/>
      <c r="H7" s="440"/>
      <c r="I7" s="440"/>
      <c r="J7" s="440"/>
      <c r="K7" s="440"/>
      <c r="L7" s="440"/>
      <c r="M7" s="440"/>
      <c r="N7" s="440"/>
      <c r="O7" s="440"/>
      <c r="P7" s="440"/>
      <c r="Q7" s="440"/>
      <c r="R7" s="440"/>
      <c r="S7" s="440"/>
      <c r="T7" s="438"/>
      <c r="U7" s="439"/>
      <c r="V7" s="439"/>
      <c r="W7" s="438"/>
      <c r="X7" s="438"/>
      <c r="Y7" s="438"/>
      <c r="Z7" s="438"/>
      <c r="AA7" s="438"/>
      <c r="AB7" s="438"/>
      <c r="AC7" s="438"/>
      <c r="AD7" s="438"/>
      <c r="AE7" s="438"/>
    </row>
    <row r="8" spans="1:37" ht="24.9" customHeight="1">
      <c r="A8" s="450" t="s">
        <v>279</v>
      </c>
      <c r="B8" s="885"/>
      <c r="C8" s="886"/>
      <c r="D8" s="886"/>
      <c r="E8" s="886"/>
      <c r="F8" s="551" t="s">
        <v>280</v>
      </c>
      <c r="G8" s="550"/>
      <c r="H8" s="440"/>
      <c r="I8" s="997" t="s">
        <v>281</v>
      </c>
      <c r="J8" s="998"/>
      <c r="K8" s="999"/>
      <c r="L8" s="1000"/>
      <c r="M8" s="448"/>
      <c r="N8" s="447"/>
      <c r="O8" s="440"/>
      <c r="P8" s="440"/>
      <c r="Q8" s="440"/>
      <c r="R8" s="440"/>
      <c r="S8" s="440"/>
      <c r="T8" s="438"/>
      <c r="U8" s="439"/>
      <c r="V8" s="439"/>
      <c r="W8" s="438"/>
      <c r="X8" s="438"/>
      <c r="Y8" s="438"/>
      <c r="Z8" s="438"/>
      <c r="AA8" s="438"/>
      <c r="AB8" s="438"/>
      <c r="AC8" s="438"/>
      <c r="AD8" s="438"/>
      <c r="AE8" s="438"/>
    </row>
    <row r="9" spans="1:37" ht="24.9" customHeight="1">
      <c r="A9" s="449" t="s">
        <v>282</v>
      </c>
      <c r="B9" s="991"/>
      <c r="C9" s="992"/>
      <c r="D9" s="992"/>
      <c r="E9" s="992"/>
      <c r="F9" s="992"/>
      <c r="G9" s="993"/>
      <c r="H9" s="440"/>
      <c r="I9" s="997" t="s">
        <v>283</v>
      </c>
      <c r="J9" s="998"/>
      <c r="K9" s="999"/>
      <c r="L9" s="1000"/>
      <c r="M9" s="448"/>
      <c r="N9" s="447"/>
      <c r="O9" s="440"/>
      <c r="P9" s="440"/>
      <c r="Q9" s="440"/>
      <c r="S9" s="440"/>
      <c r="T9" s="438"/>
      <c r="U9" s="439"/>
      <c r="V9" s="439"/>
      <c r="W9" s="438"/>
      <c r="X9" s="438"/>
      <c r="Y9" s="438"/>
      <c r="Z9" s="438"/>
      <c r="AA9" s="438"/>
      <c r="AB9" s="438"/>
      <c r="AC9" s="438"/>
      <c r="AD9" s="438"/>
      <c r="AE9" s="438"/>
    </row>
    <row r="10" spans="1:37" ht="24.9" customHeight="1">
      <c r="A10" s="446" t="s">
        <v>284</v>
      </c>
      <c r="B10" s="445"/>
      <c r="C10" s="449" t="s">
        <v>285</v>
      </c>
      <c r="D10" s="443"/>
      <c r="E10" s="449" t="s">
        <v>249</v>
      </c>
      <c r="F10" s="443"/>
      <c r="G10" s="449" t="s">
        <v>286</v>
      </c>
      <c r="H10" s="440"/>
      <c r="I10" s="440"/>
      <c r="J10" s="440"/>
      <c r="K10" s="440"/>
      <c r="L10" s="440"/>
      <c r="M10" s="440"/>
      <c r="O10" s="440"/>
      <c r="P10" s="440"/>
      <c r="Q10" s="440"/>
      <c r="R10" s="440"/>
      <c r="S10" s="440"/>
      <c r="T10" s="439"/>
      <c r="U10" s="439"/>
      <c r="V10" s="439"/>
      <c r="W10" s="438"/>
      <c r="X10" s="438"/>
      <c r="Y10" s="438"/>
      <c r="Z10" s="438"/>
      <c r="AA10" s="438"/>
      <c r="AB10" s="438"/>
      <c r="AC10" s="438"/>
      <c r="AD10" s="438"/>
      <c r="AE10" s="438"/>
    </row>
    <row r="11" spans="1:37" ht="24.9" customHeight="1">
      <c r="A11" s="441" t="s">
        <v>287</v>
      </c>
      <c r="B11" s="513"/>
      <c r="C11" s="551" t="s">
        <v>288</v>
      </c>
      <c r="D11" s="991"/>
      <c r="E11" s="992"/>
      <c r="F11" s="992"/>
      <c r="G11" s="993"/>
      <c r="H11" s="440"/>
      <c r="I11" s="440"/>
      <c r="J11" s="440"/>
      <c r="K11" s="440"/>
      <c r="L11" s="440"/>
      <c r="M11" s="440"/>
      <c r="N11" s="440"/>
      <c r="O11" s="440"/>
      <c r="P11" s="440"/>
      <c r="Q11" s="440"/>
      <c r="R11" s="440"/>
      <c r="S11" s="440"/>
      <c r="T11" s="439"/>
      <c r="U11" s="439"/>
      <c r="V11" s="439"/>
      <c r="W11" s="438"/>
      <c r="X11" s="438"/>
      <c r="Y11" s="438"/>
      <c r="Z11" s="438"/>
      <c r="AA11" s="438"/>
      <c r="AB11" s="438"/>
      <c r="AC11" s="438"/>
      <c r="AD11" s="438"/>
      <c r="AE11" s="438"/>
    </row>
    <row r="12" spans="1:37" ht="12.75" customHeight="1">
      <c r="C12" s="372"/>
      <c r="U12" s="437"/>
      <c r="W12" s="962"/>
      <c r="X12" s="962"/>
      <c r="Y12" s="962"/>
      <c r="Z12" s="962"/>
      <c r="AA12" s="962"/>
      <c r="AB12" s="962"/>
      <c r="AC12" s="962"/>
      <c r="AD12" s="962"/>
      <c r="AE12" s="962"/>
    </row>
    <row r="13" spans="1:37" ht="14.25" customHeight="1">
      <c r="A13" s="963" t="s">
        <v>289</v>
      </c>
      <c r="B13" s="966" t="s">
        <v>290</v>
      </c>
      <c r="C13" s="967"/>
      <c r="D13" s="930" t="s">
        <v>291</v>
      </c>
      <c r="E13" s="972" t="s">
        <v>292</v>
      </c>
      <c r="F13" s="975" t="s">
        <v>280</v>
      </c>
      <c r="G13" s="975" t="s">
        <v>293</v>
      </c>
      <c r="H13" s="963" t="s">
        <v>294</v>
      </c>
      <c r="I13" s="980"/>
      <c r="J13" s="980"/>
      <c r="K13" s="980"/>
      <c r="L13" s="980"/>
      <c r="M13" s="980"/>
      <c r="N13" s="980"/>
      <c r="O13" s="980"/>
      <c r="P13" s="980"/>
      <c r="Q13" s="980"/>
      <c r="R13" s="980"/>
      <c r="S13" s="980"/>
      <c r="T13" s="980"/>
      <c r="U13" s="982" t="s">
        <v>226</v>
      </c>
      <c r="V13" s="983"/>
      <c r="W13" s="986" t="s">
        <v>227</v>
      </c>
      <c r="X13" s="986"/>
      <c r="Y13" s="986"/>
      <c r="Z13" s="986"/>
      <c r="AA13" s="986"/>
      <c r="AB13" s="986"/>
      <c r="AC13" s="986"/>
      <c r="AD13" s="986"/>
      <c r="AE13" s="987" t="s">
        <v>295</v>
      </c>
    </row>
    <row r="14" spans="1:37" ht="13.5" customHeight="1">
      <c r="A14" s="964"/>
      <c r="B14" s="968"/>
      <c r="C14" s="969"/>
      <c r="D14" s="931"/>
      <c r="E14" s="973"/>
      <c r="F14" s="976"/>
      <c r="G14" s="978"/>
      <c r="H14" s="965"/>
      <c r="I14" s="981"/>
      <c r="J14" s="981"/>
      <c r="K14" s="981"/>
      <c r="L14" s="981"/>
      <c r="M14" s="981"/>
      <c r="N14" s="981"/>
      <c r="O14" s="981"/>
      <c r="P14" s="981"/>
      <c r="Q14" s="981"/>
      <c r="R14" s="981"/>
      <c r="S14" s="981"/>
      <c r="T14" s="981"/>
      <c r="U14" s="984"/>
      <c r="V14" s="985"/>
      <c r="W14" s="990" t="s">
        <v>228</v>
      </c>
      <c r="X14" s="990"/>
      <c r="Y14" s="990"/>
      <c r="Z14" s="990"/>
      <c r="AA14" s="990" t="s">
        <v>229</v>
      </c>
      <c r="AB14" s="990"/>
      <c r="AC14" s="990"/>
      <c r="AD14" s="990"/>
      <c r="AE14" s="988"/>
      <c r="AI14" s="517" t="s">
        <v>296</v>
      </c>
      <c r="AJ14" s="517" t="s">
        <v>297</v>
      </c>
      <c r="AK14" s="517" t="s">
        <v>298</v>
      </c>
    </row>
    <row r="15" spans="1:37" ht="38.1" customHeight="1">
      <c r="A15" s="965"/>
      <c r="B15" s="970"/>
      <c r="C15" s="971"/>
      <c r="D15" s="932"/>
      <c r="E15" s="974"/>
      <c r="F15" s="977"/>
      <c r="G15" s="979"/>
      <c r="H15" s="436" t="s">
        <v>299</v>
      </c>
      <c r="I15" s="433" t="s">
        <v>300</v>
      </c>
      <c r="J15" s="433" t="s">
        <v>301</v>
      </c>
      <c r="K15" s="433" t="s">
        <v>302</v>
      </c>
      <c r="L15" s="433" t="s">
        <v>303</v>
      </c>
      <c r="M15" s="433" t="s">
        <v>304</v>
      </c>
      <c r="N15" s="433" t="s">
        <v>305</v>
      </c>
      <c r="O15" s="433" t="s">
        <v>306</v>
      </c>
      <c r="P15" s="433" t="s">
        <v>307</v>
      </c>
      <c r="Q15" s="433" t="s">
        <v>308</v>
      </c>
      <c r="R15" s="433" t="s">
        <v>309</v>
      </c>
      <c r="S15" s="433" t="s">
        <v>310</v>
      </c>
      <c r="T15" s="435" t="s">
        <v>311</v>
      </c>
      <c r="U15" s="434" t="s">
        <v>230</v>
      </c>
      <c r="V15" s="434" t="s">
        <v>312</v>
      </c>
      <c r="W15" s="433" t="s">
        <v>232</v>
      </c>
      <c r="X15" s="433" t="s">
        <v>233</v>
      </c>
      <c r="Y15" s="433" t="s">
        <v>234</v>
      </c>
      <c r="Z15" s="433" t="s">
        <v>235</v>
      </c>
      <c r="AA15" s="433" t="s">
        <v>232</v>
      </c>
      <c r="AB15" s="433" t="s">
        <v>233</v>
      </c>
      <c r="AC15" s="433" t="s">
        <v>234</v>
      </c>
      <c r="AD15" s="433" t="s">
        <v>235</v>
      </c>
      <c r="AE15" s="989"/>
      <c r="AI15" s="515" t="str">
        <f>IF(G8="第３種","○","×")</f>
        <v>×</v>
      </c>
      <c r="AJ15" s="515" t="str">
        <f>IF(G8="第４種","○","×")</f>
        <v>×</v>
      </c>
      <c r="AK15" s="515" t="str">
        <f>IF(G8="第５種","○","×")</f>
        <v>×</v>
      </c>
    </row>
    <row r="16" spans="1:37" ht="24.9" customHeight="1" thickBot="1">
      <c r="A16" s="1001"/>
      <c r="B16" s="1003"/>
      <c r="C16" s="1004"/>
      <c r="D16" s="1007"/>
      <c r="E16" s="1007"/>
      <c r="F16" s="1007"/>
      <c r="G16" s="426" t="s">
        <v>237</v>
      </c>
      <c r="H16" s="425"/>
      <c r="I16" s="425"/>
      <c r="J16" s="425"/>
      <c r="K16" s="425"/>
      <c r="L16" s="425"/>
      <c r="M16" s="425"/>
      <c r="N16" s="425"/>
      <c r="O16" s="425"/>
      <c r="P16" s="425"/>
      <c r="Q16" s="425"/>
      <c r="R16" s="425"/>
      <c r="S16" s="425"/>
      <c r="T16" s="424">
        <f>COUNTA(H16:S16)</f>
        <v>0</v>
      </c>
      <c r="U16" s="423"/>
      <c r="V16" s="422"/>
      <c r="W16" s="1009"/>
      <c r="X16" s="1009"/>
      <c r="Y16" s="1009"/>
      <c r="Z16" s="1009"/>
      <c r="AA16" s="1009"/>
      <c r="AB16" s="1009"/>
      <c r="AC16" s="1009"/>
      <c r="AD16" s="1009"/>
      <c r="AE16" s="1010"/>
    </row>
    <row r="17" spans="1:36" ht="24.9" customHeight="1" thickBot="1">
      <c r="A17" s="1002"/>
      <c r="B17" s="1005"/>
      <c r="C17" s="1006"/>
      <c r="D17" s="1008"/>
      <c r="E17" s="1008"/>
      <c r="F17" s="1008"/>
      <c r="G17" s="432" t="s">
        <v>245</v>
      </c>
      <c r="H17" s="420"/>
      <c r="I17" s="420"/>
      <c r="J17" s="420"/>
      <c r="K17" s="420"/>
      <c r="L17" s="420"/>
      <c r="M17" s="420"/>
      <c r="N17" s="420"/>
      <c r="O17" s="420"/>
      <c r="P17" s="420"/>
      <c r="Q17" s="420"/>
      <c r="R17" s="420"/>
      <c r="S17" s="420"/>
      <c r="T17" s="428">
        <f>SUM(H17:S17)</f>
        <v>0</v>
      </c>
      <c r="U17" s="427"/>
      <c r="V17" s="518"/>
      <c r="W17" s="1009"/>
      <c r="X17" s="1009"/>
      <c r="Y17" s="1009"/>
      <c r="Z17" s="1009"/>
      <c r="AA17" s="1009"/>
      <c r="AB17" s="1009"/>
      <c r="AC17" s="1009"/>
      <c r="AD17" s="1009"/>
      <c r="AE17" s="1011"/>
      <c r="AJ17" s="516" t="str">
        <f>IF(COUNTIF(AI15:AK15,"○"),"入力不可","入力可")</f>
        <v>入力可</v>
      </c>
    </row>
    <row r="18" spans="1:36" ht="24.9" customHeight="1">
      <c r="A18" s="1001"/>
      <c r="B18" s="1003"/>
      <c r="C18" s="1004"/>
      <c r="D18" s="1007"/>
      <c r="E18" s="1012"/>
      <c r="F18" s="1007"/>
      <c r="G18" s="426" t="s">
        <v>237</v>
      </c>
      <c r="H18" s="425"/>
      <c r="I18" s="425"/>
      <c r="J18" s="425"/>
      <c r="K18" s="425"/>
      <c r="L18" s="425"/>
      <c r="M18" s="425"/>
      <c r="N18" s="425"/>
      <c r="O18" s="425"/>
      <c r="P18" s="425"/>
      <c r="Q18" s="425"/>
      <c r="R18" s="425"/>
      <c r="S18" s="425"/>
      <c r="T18" s="424">
        <f>COUNTA(H18:S18)</f>
        <v>0</v>
      </c>
      <c r="U18" s="423"/>
      <c r="V18" s="422"/>
      <c r="W18" s="1009"/>
      <c r="X18" s="1009"/>
      <c r="Y18" s="1009"/>
      <c r="Z18" s="1009"/>
      <c r="AA18" s="1009"/>
      <c r="AB18" s="1009"/>
      <c r="AC18" s="1009"/>
      <c r="AD18" s="1009"/>
      <c r="AE18" s="1010"/>
    </row>
    <row r="19" spans="1:36" ht="24.9" customHeight="1" thickBot="1">
      <c r="A19" s="1002"/>
      <c r="B19" s="1005"/>
      <c r="C19" s="1006"/>
      <c r="D19" s="1008"/>
      <c r="E19" s="1013"/>
      <c r="F19" s="1008"/>
      <c r="G19" s="432" t="s">
        <v>245</v>
      </c>
      <c r="H19" s="420"/>
      <c r="I19" s="431"/>
      <c r="J19" s="420"/>
      <c r="K19" s="420"/>
      <c r="L19" s="420"/>
      <c r="M19" s="420"/>
      <c r="N19" s="420"/>
      <c r="O19" s="420"/>
      <c r="P19" s="420"/>
      <c r="Q19" s="420"/>
      <c r="R19" s="420"/>
      <c r="S19" s="420"/>
      <c r="T19" s="428">
        <f>SUM(H19:S19)</f>
        <v>0</v>
      </c>
      <c r="U19" s="427"/>
      <c r="V19" s="427"/>
      <c r="W19" s="1009"/>
      <c r="X19" s="1009"/>
      <c r="Y19" s="1009"/>
      <c r="Z19" s="1009"/>
      <c r="AA19" s="1009"/>
      <c r="AB19" s="1009"/>
      <c r="AC19" s="1009"/>
      <c r="AD19" s="1009"/>
      <c r="AE19" s="1011"/>
    </row>
    <row r="20" spans="1:36" ht="24.9" customHeight="1" thickBot="1">
      <c r="A20" s="1001"/>
      <c r="B20" s="1003"/>
      <c r="C20" s="1004"/>
      <c r="D20" s="1007"/>
      <c r="E20" s="1012"/>
      <c r="F20" s="1007"/>
      <c r="G20" s="430" t="s">
        <v>237</v>
      </c>
      <c r="H20" s="425"/>
      <c r="I20" s="425"/>
      <c r="J20" s="425"/>
      <c r="K20" s="425"/>
      <c r="L20" s="425"/>
      <c r="M20" s="425"/>
      <c r="N20" s="425"/>
      <c r="O20" s="425"/>
      <c r="P20" s="425"/>
      <c r="Q20" s="425"/>
      <c r="R20" s="425"/>
      <c r="S20" s="425"/>
      <c r="T20" s="424">
        <f>COUNTA(H20:S20)</f>
        <v>0</v>
      </c>
      <c r="U20" s="423"/>
      <c r="V20" s="422"/>
      <c r="W20" s="1009"/>
      <c r="X20" s="1009"/>
      <c r="Y20" s="1009"/>
      <c r="Z20" s="1009"/>
      <c r="AA20" s="1009"/>
      <c r="AB20" s="1009"/>
      <c r="AC20" s="1009"/>
      <c r="AD20" s="1009"/>
      <c r="AE20" s="1010"/>
      <c r="AI20" s="521" t="s">
        <v>313</v>
      </c>
      <c r="AJ20" s="520" t="s">
        <v>314</v>
      </c>
    </row>
    <row r="21" spans="1:36" ht="24.9" customHeight="1" thickBot="1">
      <c r="A21" s="1002"/>
      <c r="B21" s="1005"/>
      <c r="C21" s="1006"/>
      <c r="D21" s="1008"/>
      <c r="E21" s="1013"/>
      <c r="F21" s="1008"/>
      <c r="G21" s="429" t="s">
        <v>245</v>
      </c>
      <c r="H21" s="420"/>
      <c r="I21" s="420"/>
      <c r="J21" s="420"/>
      <c r="K21" s="420"/>
      <c r="L21" s="420"/>
      <c r="M21" s="420"/>
      <c r="N21" s="420"/>
      <c r="O21" s="420"/>
      <c r="P21" s="420"/>
      <c r="Q21" s="420"/>
      <c r="R21" s="420"/>
      <c r="S21" s="420"/>
      <c r="T21" s="428">
        <f>SUM(H21:S21)</f>
        <v>0</v>
      </c>
      <c r="U21" s="427"/>
      <c r="V21" s="427"/>
      <c r="W21" s="1009"/>
      <c r="X21" s="1009"/>
      <c r="Y21" s="1009"/>
      <c r="Z21" s="1009"/>
      <c r="AA21" s="1009"/>
      <c r="AB21" s="1009"/>
      <c r="AC21" s="1009"/>
      <c r="AD21" s="1009"/>
      <c r="AE21" s="1011"/>
      <c r="AI21" s="522">
        <f>X27</f>
        <v>0</v>
      </c>
      <c r="AJ21" s="519">
        <f>AB27</f>
        <v>0</v>
      </c>
    </row>
    <row r="22" spans="1:36" ht="24.9" customHeight="1" thickBot="1">
      <c r="A22" s="1001"/>
      <c r="B22" s="1003"/>
      <c r="C22" s="1004"/>
      <c r="D22" s="1007"/>
      <c r="E22" s="1012"/>
      <c r="F22" s="1007"/>
      <c r="G22" s="426" t="s">
        <v>237</v>
      </c>
      <c r="H22" s="425"/>
      <c r="I22" s="425"/>
      <c r="J22" s="425"/>
      <c r="K22" s="425"/>
      <c r="L22" s="425"/>
      <c r="M22" s="425"/>
      <c r="N22" s="425"/>
      <c r="O22" s="425"/>
      <c r="P22" s="425"/>
      <c r="Q22" s="425"/>
      <c r="R22" s="425"/>
      <c r="S22" s="425"/>
      <c r="T22" s="424">
        <f>COUNTA(H22:S22)</f>
        <v>0</v>
      </c>
      <c r="U22" s="423"/>
      <c r="V22" s="422"/>
      <c r="W22" s="1009"/>
      <c r="X22" s="1009"/>
      <c r="Y22" s="1009"/>
      <c r="Z22" s="1009"/>
      <c r="AA22" s="1009"/>
      <c r="AB22" s="1009"/>
      <c r="AC22" s="1009"/>
      <c r="AD22" s="1009"/>
      <c r="AE22" s="1010"/>
      <c r="AI22" s="521" t="s">
        <v>315</v>
      </c>
      <c r="AJ22" s="520" t="s">
        <v>316</v>
      </c>
    </row>
    <row r="23" spans="1:36" ht="24.9" customHeight="1" thickBot="1">
      <c r="A23" s="1002"/>
      <c r="B23" s="1005"/>
      <c r="C23" s="1006"/>
      <c r="D23" s="1008"/>
      <c r="E23" s="1013"/>
      <c r="F23" s="1008"/>
      <c r="G23" s="421" t="s">
        <v>245</v>
      </c>
      <c r="H23" s="420"/>
      <c r="I23" s="420"/>
      <c r="J23" s="420"/>
      <c r="K23" s="420"/>
      <c r="L23" s="420"/>
      <c r="M23" s="420"/>
      <c r="N23" s="420"/>
      <c r="O23" s="420"/>
      <c r="P23" s="419"/>
      <c r="Q23" s="419"/>
      <c r="R23" s="419"/>
      <c r="S23" s="419"/>
      <c r="T23" s="418">
        <f>SUM(H23:S23)</f>
        <v>0</v>
      </c>
      <c r="U23" s="417"/>
      <c r="V23" s="417"/>
      <c r="W23" s="1014"/>
      <c r="X23" s="1014"/>
      <c r="Y23" s="1014"/>
      <c r="Z23" s="1014"/>
      <c r="AA23" s="1014"/>
      <c r="AB23" s="1014"/>
      <c r="AC23" s="1014"/>
      <c r="AD23" s="1014"/>
      <c r="AE23" s="1011"/>
      <c r="AI23" s="522">
        <f>X29</f>
        <v>0</v>
      </c>
      <c r="AJ23" s="523">
        <f>AB29</f>
        <v>0</v>
      </c>
    </row>
    <row r="24" spans="1:36" ht="20.100000000000001" customHeight="1">
      <c r="F24" s="411"/>
      <c r="G24" s="410"/>
      <c r="H24" s="409"/>
      <c r="I24" s="409"/>
      <c r="J24" s="409"/>
      <c r="K24" s="409"/>
      <c r="L24" s="409"/>
      <c r="M24" s="409"/>
      <c r="N24" s="409"/>
      <c r="O24" s="409"/>
      <c r="P24" s="1016" t="s">
        <v>236</v>
      </c>
      <c r="Q24" s="1017"/>
      <c r="R24" s="1020" t="s">
        <v>237</v>
      </c>
      <c r="S24" s="1020"/>
      <c r="T24" s="416">
        <f>T16+T18+T20+T22</f>
        <v>0</v>
      </c>
      <c r="U24" s="415">
        <f>U16+U18+U20+U22</f>
        <v>0</v>
      </c>
      <c r="V24" s="415">
        <f>V16+V18+V20+V22</f>
        <v>0</v>
      </c>
      <c r="W24" s="414" t="s">
        <v>238</v>
      </c>
      <c r="X24" s="414" t="s">
        <v>239</v>
      </c>
      <c r="Y24" s="414" t="s">
        <v>240</v>
      </c>
      <c r="Z24" s="414" t="s">
        <v>241</v>
      </c>
      <c r="AA24" s="414" t="s">
        <v>242</v>
      </c>
      <c r="AB24" s="414" t="s">
        <v>243</v>
      </c>
      <c r="AC24" s="414" t="s">
        <v>244</v>
      </c>
      <c r="AD24" s="413" t="s">
        <v>170</v>
      </c>
    </row>
    <row r="25" spans="1:36" ht="20.100000000000001" customHeight="1" thickBot="1">
      <c r="C25" s="412"/>
      <c r="D25" s="403"/>
      <c r="E25" s="403"/>
      <c r="F25" s="411"/>
      <c r="G25" s="410"/>
      <c r="H25" s="409"/>
      <c r="I25" s="409"/>
      <c r="J25" s="409"/>
      <c r="K25" s="409"/>
      <c r="L25" s="409"/>
      <c r="M25" s="409"/>
      <c r="N25" s="409"/>
      <c r="O25" s="409"/>
      <c r="P25" s="1018"/>
      <c r="Q25" s="1019"/>
      <c r="R25" s="1021" t="s">
        <v>245</v>
      </c>
      <c r="S25" s="1021"/>
      <c r="T25" s="408">
        <f t="shared" ref="T25:V25" si="0">T17+T19+T21+T23</f>
        <v>0</v>
      </c>
      <c r="U25" s="407">
        <f t="shared" si="0"/>
        <v>0</v>
      </c>
      <c r="V25" s="407">
        <f t="shared" si="0"/>
        <v>0</v>
      </c>
      <c r="W25" s="406">
        <f t="shared" ref="W25:AD25" si="1">SUM(W16:W23)</f>
        <v>0</v>
      </c>
      <c r="X25" s="406">
        <f t="shared" si="1"/>
        <v>0</v>
      </c>
      <c r="Y25" s="406">
        <f t="shared" si="1"/>
        <v>0</v>
      </c>
      <c r="Z25" s="406">
        <f t="shared" si="1"/>
        <v>0</v>
      </c>
      <c r="AA25" s="406">
        <f t="shared" si="1"/>
        <v>0</v>
      </c>
      <c r="AB25" s="406">
        <f t="shared" si="1"/>
        <v>0</v>
      </c>
      <c r="AC25" s="406">
        <f t="shared" si="1"/>
        <v>0</v>
      </c>
      <c r="AD25" s="405">
        <f t="shared" si="1"/>
        <v>0</v>
      </c>
    </row>
    <row r="26" spans="1:36" ht="12">
      <c r="C26" s="404"/>
      <c r="D26" s="404"/>
      <c r="E26" s="404"/>
      <c r="F26" s="404"/>
      <c r="G26" s="403"/>
      <c r="T26" s="403"/>
      <c r="W26" s="403"/>
      <c r="X26" s="403"/>
      <c r="Y26" s="403"/>
      <c r="Z26" s="403"/>
      <c r="AA26" s="403"/>
      <c r="AB26" s="403"/>
      <c r="AC26" s="403"/>
      <c r="AD26" s="403"/>
    </row>
    <row r="27" spans="1:36" ht="26.25" customHeight="1">
      <c r="A27" s="1025" t="s">
        <v>317</v>
      </c>
      <c r="B27" s="1025"/>
      <c r="C27" s="1025"/>
      <c r="D27" s="1025"/>
      <c r="E27" s="1025"/>
      <c r="F27" s="1025"/>
      <c r="G27" s="1025"/>
      <c r="H27" s="1025"/>
      <c r="I27" s="1025"/>
      <c r="J27" s="1025"/>
      <c r="K27" s="1025"/>
      <c r="L27" s="1025"/>
      <c r="M27" s="1025"/>
      <c r="N27" s="1025"/>
      <c r="O27" s="1025"/>
      <c r="T27" s="1022" t="s">
        <v>318</v>
      </c>
      <c r="U27" s="1023"/>
      <c r="V27" s="1024"/>
      <c r="W27" s="402" t="s">
        <v>166</v>
      </c>
      <c r="X27" s="1015">
        <f>Z25</f>
        <v>0</v>
      </c>
      <c r="Y27" s="1015"/>
      <c r="Z27" s="400" t="s">
        <v>249</v>
      </c>
      <c r="AA27" s="401" t="s">
        <v>250</v>
      </c>
      <c r="AB27" s="1015">
        <f>AD25</f>
        <v>0</v>
      </c>
      <c r="AC27" s="1015"/>
      <c r="AD27" s="400" t="s">
        <v>249</v>
      </c>
    </row>
    <row r="28" spans="1:36" ht="25.5" customHeight="1">
      <c r="A28" s="1025"/>
      <c r="B28" s="1025"/>
      <c r="C28" s="1025"/>
      <c r="D28" s="1025"/>
      <c r="E28" s="1025"/>
      <c r="F28" s="1025"/>
      <c r="G28" s="1025"/>
      <c r="H28" s="1025"/>
      <c r="I28" s="1025"/>
      <c r="J28" s="1025"/>
      <c r="K28" s="1025"/>
      <c r="L28" s="1025"/>
      <c r="M28" s="1025"/>
      <c r="N28" s="1025"/>
      <c r="O28" s="1025"/>
      <c r="T28" s="1026" t="s">
        <v>319</v>
      </c>
      <c r="U28" s="1027"/>
      <c r="V28" s="1028"/>
      <c r="W28" s="1032" t="s">
        <v>171</v>
      </c>
      <c r="X28" s="1034" t="s">
        <v>252</v>
      </c>
      <c r="Y28" s="1034"/>
      <c r="Z28" s="1035"/>
      <c r="AA28" s="1036" t="s">
        <v>172</v>
      </c>
      <c r="AB28" s="1034" t="s">
        <v>253</v>
      </c>
      <c r="AC28" s="1034"/>
      <c r="AD28" s="1035"/>
    </row>
    <row r="29" spans="1:36" ht="45" customHeight="1">
      <c r="A29" s="1025"/>
      <c r="B29" s="1025"/>
      <c r="C29" s="1025"/>
      <c r="D29" s="1025"/>
      <c r="E29" s="1025"/>
      <c r="F29" s="1025"/>
      <c r="G29" s="1025"/>
      <c r="H29" s="1025"/>
      <c r="I29" s="1025"/>
      <c r="J29" s="1025"/>
      <c r="K29" s="1025"/>
      <c r="L29" s="1025"/>
      <c r="M29" s="1025"/>
      <c r="N29" s="1025"/>
      <c r="O29" s="1025"/>
      <c r="T29" s="1029"/>
      <c r="U29" s="1030"/>
      <c r="V29" s="1031"/>
      <c r="W29" s="1033"/>
      <c r="X29" s="1038">
        <f>W25+(X25*2)+(Y25*3)</f>
        <v>0</v>
      </c>
      <c r="Y29" s="1038"/>
      <c r="Z29" s="399" t="s">
        <v>254</v>
      </c>
      <c r="AA29" s="1037"/>
      <c r="AB29" s="1038">
        <f>AA25+(AB25*2)+(AC25*3)</f>
        <v>0</v>
      </c>
      <c r="AC29" s="1038"/>
      <c r="AD29" s="399" t="s">
        <v>254</v>
      </c>
    </row>
    <row r="30" spans="1:36" ht="12">
      <c r="C30" s="398"/>
      <c r="D30" s="398"/>
      <c r="E30" s="398"/>
      <c r="F30" s="398"/>
      <c r="G30" s="398"/>
      <c r="H30" s="398"/>
      <c r="I30" s="398"/>
      <c r="J30" s="398"/>
      <c r="K30" s="398"/>
      <c r="L30" s="398"/>
      <c r="M30" s="398"/>
      <c r="N30" s="398"/>
      <c r="O30" s="398"/>
      <c r="P30" s="398"/>
      <c r="Q30" s="398"/>
      <c r="R30" s="398"/>
      <c r="S30" s="398"/>
      <c r="T30" s="398"/>
      <c r="W30" s="398"/>
      <c r="X30" s="398"/>
      <c r="Y30" s="398"/>
      <c r="Z30" s="398"/>
      <c r="AA30" s="398"/>
      <c r="AB30" s="398"/>
      <c r="AC30" s="398"/>
      <c r="AD30" s="398"/>
      <c r="AE30" s="398"/>
    </row>
    <row r="31" spans="1:36" ht="12"/>
    <row r="32" spans="1:36" ht="24.9" customHeight="1">
      <c r="D32" s="397"/>
    </row>
    <row r="33" spans="4:22" ht="24.9" customHeight="1">
      <c r="D33" s="397"/>
      <c r="U33" s="395"/>
      <c r="V33" s="395"/>
    </row>
    <row r="34" spans="4:22" ht="12">
      <c r="U34" s="395"/>
      <c r="V34" s="395"/>
    </row>
    <row r="35" spans="4:22" ht="12">
      <c r="U35" s="395"/>
      <c r="V35" s="395"/>
    </row>
    <row r="36" spans="4:22" ht="12">
      <c r="U36" s="395"/>
      <c r="V36" s="395"/>
    </row>
    <row r="37" spans="4:22" ht="12">
      <c r="U37" s="395"/>
      <c r="V37" s="395"/>
    </row>
    <row r="38" spans="4:22" ht="12">
      <c r="U38" s="395"/>
      <c r="V38" s="395"/>
    </row>
    <row r="39" spans="4:22" ht="12">
      <c r="U39" s="395"/>
      <c r="V39" s="395"/>
    </row>
    <row r="40" spans="4:22" ht="12">
      <c r="U40" s="395"/>
      <c r="V40" s="395"/>
    </row>
    <row r="41" spans="4:22" ht="12">
      <c r="U41" s="395"/>
      <c r="V41" s="395"/>
    </row>
    <row r="42" spans="4:22" ht="12">
      <c r="U42" s="395"/>
      <c r="V42" s="395"/>
    </row>
    <row r="43" spans="4:22" ht="12">
      <c r="U43" s="395"/>
      <c r="V43" s="395"/>
    </row>
    <row r="44" spans="4:22" ht="12">
      <c r="U44" s="395"/>
      <c r="V44" s="395"/>
    </row>
    <row r="45" spans="4:22" ht="12">
      <c r="U45" s="395"/>
      <c r="V45" s="395"/>
    </row>
    <row r="46" spans="4:22" ht="12">
      <c r="U46" s="395"/>
      <c r="V46" s="395"/>
    </row>
    <row r="47" spans="4:22" ht="12">
      <c r="U47" s="395"/>
      <c r="V47" s="395"/>
    </row>
    <row r="48" spans="4:22" ht="12">
      <c r="U48" s="395"/>
      <c r="V48" s="395"/>
    </row>
    <row r="49" s="395" customFormat="1" ht="12"/>
    <row r="50" s="395" customFormat="1" ht="12"/>
    <row r="51" s="395" customFormat="1" ht="12"/>
    <row r="52" s="395" customFormat="1" ht="12"/>
    <row r="53" s="395" customFormat="1" ht="12"/>
    <row r="54" s="395" customFormat="1" ht="12"/>
    <row r="55" s="395" customFormat="1" ht="12"/>
    <row r="57" s="395" customFormat="1" ht="12"/>
    <row r="58" s="395" customFormat="1" ht="12"/>
  </sheetData>
  <mergeCells count="93">
    <mergeCell ref="W28:W29"/>
    <mergeCell ref="X28:Z28"/>
    <mergeCell ref="AA28:AA29"/>
    <mergeCell ref="AB28:AD28"/>
    <mergeCell ref="X29:Y29"/>
    <mergeCell ref="AB29:AC29"/>
    <mergeCell ref="A22:A23"/>
    <mergeCell ref="B22:C23"/>
    <mergeCell ref="D22:D23"/>
    <mergeCell ref="E22:E23"/>
    <mergeCell ref="AB27:AC27"/>
    <mergeCell ref="X27:Y27"/>
    <mergeCell ref="P24:Q25"/>
    <mergeCell ref="R24:S24"/>
    <mergeCell ref="R25:S25"/>
    <mergeCell ref="T27:V27"/>
    <mergeCell ref="Z22:Z23"/>
    <mergeCell ref="AA22:AA23"/>
    <mergeCell ref="AB22:AB23"/>
    <mergeCell ref="AC22:AC23"/>
    <mergeCell ref="A27:O29"/>
    <mergeCell ref="T28:V29"/>
    <mergeCell ref="AD22:AD23"/>
    <mergeCell ref="AE22:AE23"/>
    <mergeCell ref="F22:F23"/>
    <mergeCell ref="W22:W23"/>
    <mergeCell ref="X22:X23"/>
    <mergeCell ref="Y22:Y23"/>
    <mergeCell ref="W20:W21"/>
    <mergeCell ref="Z20:Z21"/>
    <mergeCell ref="AA20:AA21"/>
    <mergeCell ref="AB20:AB21"/>
    <mergeCell ref="AC20:AC21"/>
    <mergeCell ref="A20:A21"/>
    <mergeCell ref="B20:C21"/>
    <mergeCell ref="D20:D21"/>
    <mergeCell ref="E20:E21"/>
    <mergeCell ref="F20:F21"/>
    <mergeCell ref="AD18:AD19"/>
    <mergeCell ref="AE18:AE19"/>
    <mergeCell ref="X20:X21"/>
    <mergeCell ref="Y20:Y21"/>
    <mergeCell ref="AE20:AE21"/>
    <mergeCell ref="AD20:AD21"/>
    <mergeCell ref="AB16:AB17"/>
    <mergeCell ref="AC16:AC17"/>
    <mergeCell ref="AD16:AD17"/>
    <mergeCell ref="AE16:AE17"/>
    <mergeCell ref="A18:A19"/>
    <mergeCell ref="B18:C19"/>
    <mergeCell ref="D18:D19"/>
    <mergeCell ref="E18:E19"/>
    <mergeCell ref="F18:F19"/>
    <mergeCell ref="W18:W19"/>
    <mergeCell ref="X18:X19"/>
    <mergeCell ref="Y18:Y19"/>
    <mergeCell ref="Z18:Z19"/>
    <mergeCell ref="AA18:AA19"/>
    <mergeCell ref="AB18:AB19"/>
    <mergeCell ref="AC18:AC19"/>
    <mergeCell ref="W16:W17"/>
    <mergeCell ref="X16:X17"/>
    <mergeCell ref="Y16:Y17"/>
    <mergeCell ref="Z16:Z17"/>
    <mergeCell ref="AA16:AA17"/>
    <mergeCell ref="A16:A17"/>
    <mergeCell ref="B16:C17"/>
    <mergeCell ref="D16:D17"/>
    <mergeCell ref="E16:E17"/>
    <mergeCell ref="F16:F17"/>
    <mergeCell ref="D11:G11"/>
    <mergeCell ref="A1:C1"/>
    <mergeCell ref="C3:AE3"/>
    <mergeCell ref="A5:C5"/>
    <mergeCell ref="I8:J8"/>
    <mergeCell ref="K8:L8"/>
    <mergeCell ref="B9:G9"/>
    <mergeCell ref="I9:J9"/>
    <mergeCell ref="K9:L9"/>
    <mergeCell ref="B8:E8"/>
    <mergeCell ref="W12:AE12"/>
    <mergeCell ref="A13:A15"/>
    <mergeCell ref="B13:C15"/>
    <mergeCell ref="D13:D15"/>
    <mergeCell ref="E13:E15"/>
    <mergeCell ref="F13:F15"/>
    <mergeCell ref="G13:G15"/>
    <mergeCell ref="H13:T14"/>
    <mergeCell ref="U13:V14"/>
    <mergeCell ref="W13:AD13"/>
    <mergeCell ref="AE13:AE15"/>
    <mergeCell ref="W14:Z14"/>
    <mergeCell ref="AA14:AD14"/>
  </mergeCells>
  <phoneticPr fontId="4"/>
  <conditionalFormatting sqref="A16:B16 A18:B18 A20:B20 A22:B22">
    <cfRule type="containsBlanks" dxfId="149" priority="6" stopIfTrue="1">
      <formula>LEN(TRIM(A16))=0</formula>
    </cfRule>
  </conditionalFormatting>
  <conditionalFormatting sqref="B7:B8 F8:G8 B9:G9 F10 D16:F23 U16:V23">
    <cfRule type="containsBlanks" dxfId="148" priority="7" stopIfTrue="1">
      <formula>LEN(TRIM(B7))=0</formula>
    </cfRule>
  </conditionalFormatting>
  <conditionalFormatting sqref="B10:B11 D10:D11">
    <cfRule type="containsBlanks" dxfId="147" priority="5" stopIfTrue="1">
      <formula>LEN(TRIM(B10))=0</formula>
    </cfRule>
  </conditionalFormatting>
  <conditionalFormatting sqref="H16:S23 W16:AD23">
    <cfRule type="containsBlanks" dxfId="146" priority="3">
      <formula>LEN(TRIM(H16))=0</formula>
    </cfRule>
  </conditionalFormatting>
  <conditionalFormatting sqref="K8:L9">
    <cfRule type="expression" dxfId="145" priority="1">
      <formula>IF($AJ$17="入力不可",TRUE,FALSE)</formula>
    </cfRule>
  </conditionalFormatting>
  <dataValidations count="5">
    <dataValidation type="list" allowBlank="1" showInputMessage="1" sqref="H20:S20 H22:S22 H18:S18 H16:S16" xr:uid="{00000000-0002-0000-0700-000001000000}">
      <formula1>"→,内,救,地,外,小,産,麻,精,選"</formula1>
    </dataValidation>
    <dataValidation type="custom" allowBlank="1" showInputMessage="1" showErrorMessage="1" sqref="AH21" xr:uid="{74F8C11C-BBE6-433B-B91E-D798D2209B8A}">
      <formula1>IF($AJ$17="入力不可",FALSE,TRUE)</formula1>
    </dataValidation>
    <dataValidation type="list" allowBlank="1" showInputMessage="1" showErrorMessage="1" sqref="F16:F23" xr:uid="{00000000-0002-0000-0700-000000000000}">
      <formula1>"第1種,第2種,第3種,第4種,第5種"</formula1>
    </dataValidation>
    <dataValidation type="list" allowBlank="1" showInputMessage="1" showErrorMessage="1" sqref="G8" xr:uid="{17AE09E1-1B37-4FE1-9EE9-E7FB340F0A8A}">
      <formula1>"第１種,第２種,第３種,第４種,第５種"</formula1>
    </dataValidation>
    <dataValidation type="list" allowBlank="1" showInputMessage="1" showErrorMessage="1" errorTitle="!入力不要！" error="地域種別が第３種、第４種及び第５種に該当する場合は入力不要です。" sqref="K8:L9" xr:uid="{9637948C-840E-4977-87D8-D7D837E25DD7}">
      <formula1>"○,×"</formula1>
    </dataValidation>
  </dataValidations>
  <printOptions horizontalCentered="1"/>
  <pageMargins left="0.25" right="0.25" top="0.75" bottom="0.75" header="0.3" footer="0.3"/>
  <pageSetup paperSize="9" scale="57"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B0F0"/>
    <pageSetUpPr fitToPage="1"/>
  </sheetPr>
  <dimension ref="A1:AK95"/>
  <sheetViews>
    <sheetView showZeros="0" view="pageBreakPreview" zoomScale="115" zoomScaleNormal="100" zoomScaleSheetLayoutView="115" workbookViewId="0">
      <selection activeCell="B12" sqref="B12"/>
    </sheetView>
  </sheetViews>
  <sheetFormatPr defaultColWidth="9" defaultRowHeight="15" customHeight="1"/>
  <cols>
    <col min="1" max="1" width="16.6640625" style="395" bestFit="1" customWidth="1"/>
    <col min="2" max="2" width="19.6640625" style="395" customWidth="1"/>
    <col min="3" max="3" width="13.6640625" style="395" customWidth="1"/>
    <col min="4" max="5" width="9.33203125" style="395" customWidth="1"/>
    <col min="6" max="6" width="9.77734375" style="395" customWidth="1"/>
    <col min="7" max="7" width="7.44140625" style="395" bestFit="1" customWidth="1"/>
    <col min="8" max="19" width="4" style="395" customWidth="1"/>
    <col min="20" max="20" width="14.6640625" style="395" customWidth="1"/>
    <col min="21" max="22" width="4.33203125" style="396" customWidth="1"/>
    <col min="23" max="30" width="6.6640625" style="395" customWidth="1"/>
    <col min="31" max="31" width="38.109375" style="395" customWidth="1"/>
    <col min="32" max="33" width="9" style="395"/>
    <col min="34" max="34" width="14.44140625" style="395" customWidth="1"/>
    <col min="35" max="37" width="9" style="395" customWidth="1"/>
    <col min="38" max="16384" width="9" style="395"/>
  </cols>
  <sheetData>
    <row r="1" spans="1:36" s="363" customFormat="1" ht="13.2">
      <c r="A1" s="994" t="s">
        <v>320</v>
      </c>
      <c r="B1" s="994"/>
      <c r="C1" s="366"/>
      <c r="U1" s="455"/>
      <c r="V1" s="455"/>
    </row>
    <row r="2" spans="1:36" s="363" customFormat="1" ht="14.4">
      <c r="B2" s="454"/>
      <c r="C2" s="454"/>
      <c r="U2" s="437"/>
      <c r="V2" s="396"/>
    </row>
    <row r="3" spans="1:36" ht="24.9" customHeight="1">
      <c r="B3" s="995" t="s">
        <v>275</v>
      </c>
      <c r="C3" s="995"/>
      <c r="D3" s="995"/>
      <c r="E3" s="995"/>
      <c r="F3" s="995"/>
      <c r="G3" s="995"/>
      <c r="H3" s="995"/>
      <c r="I3" s="995"/>
      <c r="J3" s="995"/>
      <c r="K3" s="995"/>
      <c r="L3" s="995"/>
      <c r="M3" s="995"/>
      <c r="N3" s="995"/>
      <c r="O3" s="995"/>
      <c r="P3" s="995"/>
      <c r="Q3" s="995"/>
      <c r="R3" s="995"/>
      <c r="S3" s="995"/>
      <c r="T3" s="995"/>
      <c r="U3" s="995"/>
      <c r="V3" s="995"/>
      <c r="W3" s="995"/>
      <c r="X3" s="995"/>
      <c r="Y3" s="995"/>
      <c r="Z3" s="995"/>
      <c r="AA3" s="995"/>
      <c r="AB3" s="995"/>
      <c r="AC3" s="995"/>
      <c r="AD3" s="995"/>
      <c r="AE3" s="995"/>
    </row>
    <row r="4" spans="1:36" ht="17.25" customHeight="1">
      <c r="B4" s="440"/>
      <c r="C4" s="440"/>
      <c r="D4" s="440"/>
      <c r="E4" s="440"/>
      <c r="F4" s="440"/>
      <c r="G4" s="440"/>
      <c r="H4" s="440"/>
      <c r="I4" s="440"/>
      <c r="J4" s="440"/>
      <c r="K4" s="440"/>
      <c r="L4" s="440"/>
      <c r="M4" s="440"/>
      <c r="N4" s="440"/>
      <c r="O4" s="440"/>
      <c r="P4" s="440"/>
      <c r="Q4" s="440"/>
      <c r="R4" s="440"/>
      <c r="S4" s="440"/>
      <c r="T4" s="438" t="s">
        <v>276</v>
      </c>
      <c r="U4" s="439"/>
      <c r="V4" s="439"/>
      <c r="W4" s="438"/>
      <c r="X4" s="438"/>
      <c r="Y4" s="438"/>
      <c r="Z4" s="438"/>
      <c r="AA4" s="438"/>
      <c r="AB4" s="438"/>
      <c r="AC4" s="438"/>
      <c r="AD4" s="438"/>
      <c r="AE4" s="438"/>
    </row>
    <row r="5" spans="1:36" ht="17.25" customHeight="1">
      <c r="A5" s="996" t="s">
        <v>321</v>
      </c>
      <c r="B5" s="996"/>
      <c r="C5" s="491"/>
      <c r="D5" s="440"/>
      <c r="E5" s="440"/>
      <c r="F5" s="440"/>
      <c r="G5" s="440"/>
      <c r="H5" s="440"/>
      <c r="I5" s="440"/>
      <c r="J5" s="440"/>
      <c r="K5" s="440"/>
      <c r="L5" s="440"/>
      <c r="M5" s="440"/>
      <c r="N5" s="440"/>
      <c r="O5" s="440"/>
      <c r="P5" s="440"/>
      <c r="Q5" s="440"/>
      <c r="R5" s="440"/>
      <c r="S5" s="440"/>
      <c r="T5" s="438"/>
      <c r="U5" s="439"/>
      <c r="V5" s="439"/>
      <c r="W5" s="438"/>
      <c r="X5" s="438"/>
      <c r="Y5" s="438"/>
      <c r="Z5" s="438"/>
      <c r="AA5" s="438"/>
      <c r="AB5" s="438"/>
      <c r="AC5" s="438"/>
      <c r="AD5" s="438"/>
      <c r="AE5" s="438"/>
    </row>
    <row r="6" spans="1:36" ht="17.25" customHeight="1">
      <c r="B6" s="440"/>
      <c r="C6" s="440"/>
      <c r="D6" s="440"/>
      <c r="E6" s="440"/>
      <c r="F6" s="440"/>
      <c r="G6" s="440"/>
      <c r="H6" s="440"/>
      <c r="I6" s="440"/>
      <c r="J6" s="440"/>
      <c r="K6" s="440"/>
      <c r="L6" s="440"/>
      <c r="M6" s="440"/>
      <c r="N6" s="440"/>
      <c r="O6" s="440"/>
      <c r="P6" s="440"/>
      <c r="Q6" s="440"/>
      <c r="R6" s="440"/>
      <c r="S6" s="440"/>
      <c r="T6" s="438"/>
      <c r="U6" s="439"/>
      <c r="V6" s="439"/>
      <c r="W6" s="438"/>
      <c r="X6" s="438"/>
      <c r="Y6" s="438"/>
      <c r="Z6" s="438"/>
      <c r="AA6" s="438"/>
      <c r="AB6" s="438"/>
      <c r="AC6" s="438"/>
      <c r="AD6" s="438"/>
      <c r="AE6" s="438"/>
    </row>
    <row r="7" spans="1:36" ht="24.9" customHeight="1">
      <c r="A7" s="490" t="s">
        <v>322</v>
      </c>
      <c r="B7" s="453"/>
      <c r="C7" s="452"/>
      <c r="D7" s="451"/>
      <c r="E7" s="451"/>
      <c r="F7" s="451"/>
      <c r="G7" s="451"/>
      <c r="H7" s="440"/>
      <c r="I7" s="440"/>
      <c r="J7" s="440"/>
      <c r="K7" s="440"/>
      <c r="L7" s="440"/>
      <c r="M7" s="440"/>
      <c r="N7" s="440"/>
      <c r="O7" s="440"/>
      <c r="P7" s="440"/>
      <c r="Q7" s="440"/>
      <c r="R7" s="440"/>
      <c r="S7" s="440"/>
      <c r="T7" s="438"/>
      <c r="U7" s="439"/>
      <c r="V7" s="439"/>
      <c r="W7" s="438"/>
      <c r="X7" s="438"/>
      <c r="Y7" s="438"/>
      <c r="Z7" s="438"/>
      <c r="AA7" s="438"/>
      <c r="AB7" s="438"/>
      <c r="AC7" s="438"/>
      <c r="AD7" s="438"/>
      <c r="AE7" s="438"/>
    </row>
    <row r="8" spans="1:36" ht="24.9" customHeight="1">
      <c r="A8" s="490" t="s">
        <v>279</v>
      </c>
      <c r="B8" s="1043"/>
      <c r="C8" s="1043"/>
      <c r="D8" s="1043"/>
      <c r="E8" s="1043"/>
      <c r="F8" s="551" t="s">
        <v>280</v>
      </c>
      <c r="G8" s="514"/>
      <c r="H8" s="440"/>
      <c r="I8" s="1039" t="s">
        <v>281</v>
      </c>
      <c r="J8" s="1040"/>
      <c r="K8" s="1041"/>
      <c r="L8" s="1042"/>
      <c r="M8" s="440"/>
      <c r="N8" s="440"/>
      <c r="O8" s="440"/>
      <c r="P8" s="440"/>
      <c r="Q8" s="440"/>
      <c r="R8" s="440"/>
      <c r="S8" s="440"/>
      <c r="T8" s="438"/>
      <c r="U8" s="439"/>
      <c r="V8" s="439"/>
      <c r="W8" s="438"/>
      <c r="X8" s="438"/>
      <c r="Y8" s="438"/>
      <c r="Z8" s="438"/>
      <c r="AA8" s="438"/>
      <c r="AB8" s="438"/>
      <c r="AC8" s="438"/>
      <c r="AD8" s="438"/>
      <c r="AE8" s="438"/>
    </row>
    <row r="9" spans="1:36" ht="24.9" customHeight="1">
      <c r="A9" s="449" t="s">
        <v>282</v>
      </c>
      <c r="B9" s="1043"/>
      <c r="C9" s="1043"/>
      <c r="D9" s="1043"/>
      <c r="E9" s="1043"/>
      <c r="F9" s="1043"/>
      <c r="G9" s="1043"/>
      <c r="H9" s="440"/>
      <c r="I9" s="1039" t="s">
        <v>283</v>
      </c>
      <c r="J9" s="1040"/>
      <c r="K9" s="1041"/>
      <c r="L9" s="1042"/>
      <c r="M9" s="440"/>
      <c r="N9" s="440"/>
      <c r="O9" s="440"/>
      <c r="P9" s="440"/>
      <c r="Q9" s="440"/>
      <c r="R9" s="440"/>
      <c r="S9" s="440"/>
      <c r="T9" s="438"/>
      <c r="U9" s="439"/>
      <c r="V9" s="439"/>
      <c r="W9" s="438"/>
      <c r="X9" s="438"/>
      <c r="Y9" s="438"/>
      <c r="Z9" s="438"/>
      <c r="AA9" s="438"/>
      <c r="AB9" s="438"/>
      <c r="AC9" s="438"/>
      <c r="AD9" s="438"/>
      <c r="AE9" s="438"/>
    </row>
    <row r="10" spans="1:36" ht="24.9" customHeight="1">
      <c r="A10" s="449" t="s">
        <v>284</v>
      </c>
      <c r="B10" s="445"/>
      <c r="C10" s="444" t="s">
        <v>285</v>
      </c>
      <c r="D10" s="443"/>
      <c r="E10" s="444" t="s">
        <v>249</v>
      </c>
      <c r="F10" s="443"/>
      <c r="G10" s="442" t="s">
        <v>286</v>
      </c>
      <c r="H10" s="440"/>
      <c r="I10" s="440"/>
      <c r="J10" s="440"/>
      <c r="K10" s="440"/>
      <c r="L10" s="440"/>
      <c r="M10" s="440"/>
      <c r="O10" s="440"/>
      <c r="P10" s="440"/>
      <c r="Q10" s="440"/>
      <c r="R10" s="440"/>
      <c r="S10" s="440"/>
      <c r="T10" s="439"/>
      <c r="U10" s="439"/>
      <c r="V10" s="439"/>
      <c r="W10" s="438"/>
      <c r="X10" s="438"/>
      <c r="Y10" s="438"/>
      <c r="Z10" s="438"/>
      <c r="AA10" s="438"/>
      <c r="AB10" s="438"/>
      <c r="AC10" s="438"/>
      <c r="AD10" s="438"/>
      <c r="AE10" s="438"/>
    </row>
    <row r="11" spans="1:36" ht="24.9" customHeight="1">
      <c r="A11" s="441" t="s">
        <v>287</v>
      </c>
      <c r="B11" s="524"/>
      <c r="C11" s="514" t="s">
        <v>288</v>
      </c>
      <c r="D11" s="992"/>
      <c r="E11" s="992"/>
      <c r="F11" s="992"/>
      <c r="G11" s="993"/>
      <c r="H11" s="440"/>
      <c r="I11" s="440"/>
      <c r="J11" s="440"/>
      <c r="K11" s="440"/>
      <c r="L11" s="440"/>
      <c r="M11" s="440"/>
      <c r="N11" s="440"/>
      <c r="O11" s="440"/>
      <c r="P11" s="440"/>
      <c r="Q11" s="440"/>
      <c r="R11" s="440"/>
      <c r="S11" s="440"/>
      <c r="T11" s="439"/>
      <c r="U11" s="439"/>
      <c r="V11" s="439"/>
      <c r="W11" s="438"/>
      <c r="X11" s="438"/>
      <c r="Y11" s="438"/>
      <c r="Z11" s="438"/>
      <c r="AA11" s="438"/>
      <c r="AB11" s="438"/>
      <c r="AC11" s="438"/>
      <c r="AD11" s="438"/>
      <c r="AE11" s="438"/>
    </row>
    <row r="12" spans="1:36" ht="12.75" customHeight="1">
      <c r="B12" s="372"/>
      <c r="C12" s="372"/>
      <c r="U12" s="437"/>
      <c r="W12" s="962"/>
      <c r="X12" s="962"/>
      <c r="Y12" s="962"/>
      <c r="Z12" s="962"/>
      <c r="AA12" s="962"/>
      <c r="AB12" s="962"/>
      <c r="AC12" s="962"/>
      <c r="AD12" s="962"/>
      <c r="AE12" s="962"/>
    </row>
    <row r="13" spans="1:36" ht="14.25" customHeight="1">
      <c r="A13" s="963" t="s">
        <v>323</v>
      </c>
      <c r="B13" s="1044" t="s">
        <v>324</v>
      </c>
      <c r="C13" s="987"/>
      <c r="D13" s="930" t="s">
        <v>291</v>
      </c>
      <c r="E13" s="972" t="s">
        <v>292</v>
      </c>
      <c r="F13" s="975" t="s">
        <v>280</v>
      </c>
      <c r="G13" s="975" t="s">
        <v>293</v>
      </c>
      <c r="H13" s="963" t="s">
        <v>294</v>
      </c>
      <c r="I13" s="980"/>
      <c r="J13" s="980"/>
      <c r="K13" s="980"/>
      <c r="L13" s="980"/>
      <c r="M13" s="980"/>
      <c r="N13" s="980"/>
      <c r="O13" s="980"/>
      <c r="P13" s="980"/>
      <c r="Q13" s="980"/>
      <c r="R13" s="980"/>
      <c r="S13" s="980"/>
      <c r="T13" s="980"/>
      <c r="U13" s="982" t="s">
        <v>226</v>
      </c>
      <c r="V13" s="983"/>
      <c r="W13" s="986" t="s">
        <v>227</v>
      </c>
      <c r="X13" s="986"/>
      <c r="Y13" s="986"/>
      <c r="Z13" s="986"/>
      <c r="AA13" s="986"/>
      <c r="AB13" s="986"/>
      <c r="AC13" s="986"/>
      <c r="AD13" s="986"/>
      <c r="AE13" s="987" t="s">
        <v>295</v>
      </c>
    </row>
    <row r="14" spans="1:36" ht="13.5" customHeight="1">
      <c r="A14" s="964"/>
      <c r="B14" s="1045"/>
      <c r="C14" s="988"/>
      <c r="D14" s="931"/>
      <c r="E14" s="973"/>
      <c r="F14" s="976"/>
      <c r="G14" s="978"/>
      <c r="H14" s="965"/>
      <c r="I14" s="981"/>
      <c r="J14" s="981"/>
      <c r="K14" s="981"/>
      <c r="L14" s="981"/>
      <c r="M14" s="981"/>
      <c r="N14" s="981"/>
      <c r="O14" s="981"/>
      <c r="P14" s="981"/>
      <c r="Q14" s="981"/>
      <c r="R14" s="981"/>
      <c r="S14" s="981"/>
      <c r="T14" s="981"/>
      <c r="U14" s="984"/>
      <c r="V14" s="985"/>
      <c r="W14" s="990" t="s">
        <v>228</v>
      </c>
      <c r="X14" s="990"/>
      <c r="Y14" s="990"/>
      <c r="Z14" s="990"/>
      <c r="AA14" s="990" t="s">
        <v>229</v>
      </c>
      <c r="AB14" s="990"/>
      <c r="AC14" s="990"/>
      <c r="AD14" s="990"/>
      <c r="AE14" s="988"/>
      <c r="AH14" s="517" t="s">
        <v>296</v>
      </c>
      <c r="AI14" s="517" t="s">
        <v>297</v>
      </c>
      <c r="AJ14" s="517" t="s">
        <v>298</v>
      </c>
    </row>
    <row r="15" spans="1:36" ht="38.1" customHeight="1">
      <c r="A15" s="965"/>
      <c r="B15" s="1046"/>
      <c r="C15" s="1047"/>
      <c r="D15" s="932"/>
      <c r="E15" s="974"/>
      <c r="F15" s="977"/>
      <c r="G15" s="979"/>
      <c r="H15" s="436" t="s">
        <v>299</v>
      </c>
      <c r="I15" s="433" t="s">
        <v>300</v>
      </c>
      <c r="J15" s="433" t="s">
        <v>301</v>
      </c>
      <c r="K15" s="433" t="s">
        <v>302</v>
      </c>
      <c r="L15" s="433" t="s">
        <v>303</v>
      </c>
      <c r="M15" s="433" t="s">
        <v>304</v>
      </c>
      <c r="N15" s="433" t="s">
        <v>305</v>
      </c>
      <c r="O15" s="433" t="s">
        <v>306</v>
      </c>
      <c r="P15" s="433" t="s">
        <v>307</v>
      </c>
      <c r="Q15" s="433" t="s">
        <v>308</v>
      </c>
      <c r="R15" s="433" t="s">
        <v>309</v>
      </c>
      <c r="S15" s="433" t="s">
        <v>310</v>
      </c>
      <c r="T15" s="435" t="s">
        <v>311</v>
      </c>
      <c r="U15" s="434" t="s">
        <v>230</v>
      </c>
      <c r="V15" s="434" t="s">
        <v>312</v>
      </c>
      <c r="W15" s="433" t="s">
        <v>232</v>
      </c>
      <c r="X15" s="433" t="s">
        <v>233</v>
      </c>
      <c r="Y15" s="433" t="s">
        <v>234</v>
      </c>
      <c r="Z15" s="433" t="s">
        <v>235</v>
      </c>
      <c r="AA15" s="433" t="s">
        <v>232</v>
      </c>
      <c r="AB15" s="433" t="s">
        <v>233</v>
      </c>
      <c r="AC15" s="433" t="s">
        <v>234</v>
      </c>
      <c r="AD15" s="433" t="s">
        <v>235</v>
      </c>
      <c r="AE15" s="989"/>
      <c r="AH15" s="515" t="str">
        <f>IF(G8="第３種","○","×")</f>
        <v>×</v>
      </c>
      <c r="AI15" s="515" t="str">
        <f>IF(G8="第４種","○","×")</f>
        <v>×</v>
      </c>
      <c r="AJ15" s="515" t="str">
        <f>IF(G8="第５種","○","×")</f>
        <v>×</v>
      </c>
    </row>
    <row r="16" spans="1:36" ht="24.9" customHeight="1" thickBot="1">
      <c r="A16" s="1048"/>
      <c r="B16" s="1003"/>
      <c r="C16" s="1004"/>
      <c r="D16" s="1007"/>
      <c r="E16" s="1007"/>
      <c r="F16" s="1007"/>
      <c r="G16" s="426" t="s">
        <v>237</v>
      </c>
      <c r="H16" s="425"/>
      <c r="I16" s="425"/>
      <c r="J16" s="425"/>
      <c r="K16" s="425"/>
      <c r="L16" s="425"/>
      <c r="M16" s="425"/>
      <c r="N16" s="425"/>
      <c r="O16" s="425"/>
      <c r="P16" s="425"/>
      <c r="Q16" s="425"/>
      <c r="R16" s="425"/>
      <c r="S16" s="425"/>
      <c r="T16" s="424">
        <f>COUNTA(H16:S16)</f>
        <v>0</v>
      </c>
      <c r="U16" s="423"/>
      <c r="V16" s="422"/>
      <c r="W16" s="463"/>
      <c r="X16" s="463"/>
      <c r="Y16" s="463"/>
      <c r="Z16" s="463"/>
      <c r="AA16" s="463"/>
      <c r="AB16" s="463"/>
      <c r="AC16" s="463"/>
      <c r="AD16" s="463"/>
      <c r="AE16" s="468"/>
    </row>
    <row r="17" spans="1:35" ht="24.9" customHeight="1" thickBot="1">
      <c r="A17" s="1049"/>
      <c r="B17" s="1051"/>
      <c r="C17" s="1052"/>
      <c r="D17" s="1053"/>
      <c r="E17" s="1053"/>
      <c r="F17" s="1053"/>
      <c r="G17" s="480" t="s">
        <v>325</v>
      </c>
      <c r="H17" s="486"/>
      <c r="I17" s="486"/>
      <c r="J17" s="486"/>
      <c r="K17" s="486"/>
      <c r="L17" s="486"/>
      <c r="M17" s="486"/>
      <c r="N17" s="486"/>
      <c r="O17" s="486"/>
      <c r="P17" s="486"/>
      <c r="Q17" s="486"/>
      <c r="R17" s="486"/>
      <c r="S17" s="486"/>
      <c r="T17" s="478">
        <f>SUM(H17:S17)</f>
        <v>0</v>
      </c>
      <c r="U17" s="477"/>
      <c r="V17" s="476"/>
      <c r="W17" s="469"/>
      <c r="X17" s="469"/>
      <c r="Y17" s="469"/>
      <c r="Z17" s="469"/>
      <c r="AA17" s="469"/>
      <c r="AB17" s="469"/>
      <c r="AC17" s="469"/>
      <c r="AD17" s="469"/>
      <c r="AE17" s="468"/>
      <c r="AI17" s="540" t="str">
        <f>IF(COUNTIF(AH15:AJ15,"○"),"入力不可","入力可")</f>
        <v>入力可</v>
      </c>
    </row>
    <row r="18" spans="1:35" ht="24.9" customHeight="1">
      <c r="A18" s="1049"/>
      <c r="B18" s="1051"/>
      <c r="C18" s="1052"/>
      <c r="D18" s="1053"/>
      <c r="E18" s="1053"/>
      <c r="F18" s="1053"/>
      <c r="G18" s="475" t="s">
        <v>326</v>
      </c>
      <c r="H18" s="484"/>
      <c r="I18" s="485"/>
      <c r="J18" s="484"/>
      <c r="K18" s="484"/>
      <c r="L18" s="484"/>
      <c r="M18" s="484"/>
      <c r="N18" s="484"/>
      <c r="O18" s="484"/>
      <c r="P18" s="484"/>
      <c r="Q18" s="484"/>
      <c r="R18" s="484"/>
      <c r="S18" s="484"/>
      <c r="T18" s="472">
        <f>SUM(H18:S18)</f>
        <v>0</v>
      </c>
      <c r="U18" s="471"/>
      <c r="V18" s="470"/>
      <c r="W18" s="469"/>
      <c r="X18" s="469"/>
      <c r="Y18" s="469"/>
      <c r="Z18" s="469"/>
      <c r="AA18" s="469"/>
      <c r="AB18" s="469"/>
      <c r="AC18" s="469"/>
      <c r="AD18" s="469"/>
      <c r="AE18" s="468"/>
    </row>
    <row r="19" spans="1:35" ht="24.9" customHeight="1">
      <c r="A19" s="1050"/>
      <c r="B19" s="1005"/>
      <c r="C19" s="1006"/>
      <c r="D19" s="1008"/>
      <c r="E19" s="1008"/>
      <c r="F19" s="1008"/>
      <c r="G19" s="483" t="s">
        <v>236</v>
      </c>
      <c r="H19" s="466">
        <f t="shared" ref="H19:S19" si="0">IF(H17+H18&lt;4,H17+H18,4)</f>
        <v>0</v>
      </c>
      <c r="I19" s="466">
        <f t="shared" si="0"/>
        <v>0</v>
      </c>
      <c r="J19" s="466">
        <f t="shared" si="0"/>
        <v>0</v>
      </c>
      <c r="K19" s="466">
        <f t="shared" si="0"/>
        <v>0</v>
      </c>
      <c r="L19" s="466">
        <f t="shared" si="0"/>
        <v>0</v>
      </c>
      <c r="M19" s="466">
        <f t="shared" si="0"/>
        <v>0</v>
      </c>
      <c r="N19" s="466">
        <f t="shared" si="0"/>
        <v>0</v>
      </c>
      <c r="O19" s="466">
        <f t="shared" si="0"/>
        <v>0</v>
      </c>
      <c r="P19" s="466">
        <f t="shared" si="0"/>
        <v>0</v>
      </c>
      <c r="Q19" s="466">
        <f t="shared" si="0"/>
        <v>0</v>
      </c>
      <c r="R19" s="466">
        <f t="shared" si="0"/>
        <v>0</v>
      </c>
      <c r="S19" s="466">
        <f t="shared" si="0"/>
        <v>0</v>
      </c>
      <c r="T19" s="465">
        <f>SUM(H19:S19)</f>
        <v>0</v>
      </c>
      <c r="U19" s="464"/>
      <c r="V19" s="464"/>
      <c r="W19" s="463"/>
      <c r="X19" s="463"/>
      <c r="Y19" s="463"/>
      <c r="Z19" s="463"/>
      <c r="AA19" s="463"/>
      <c r="AB19" s="463"/>
      <c r="AC19" s="463"/>
      <c r="AD19" s="463"/>
      <c r="AE19" s="489"/>
    </row>
    <row r="20" spans="1:35" ht="24.9" customHeight="1">
      <c r="A20" s="1048"/>
      <c r="B20" s="1003"/>
      <c r="C20" s="1004"/>
      <c r="D20" s="1007"/>
      <c r="E20" s="1007"/>
      <c r="F20" s="1007"/>
      <c r="G20" s="426" t="s">
        <v>237</v>
      </c>
      <c r="H20" s="425"/>
      <c r="I20" s="425"/>
      <c r="J20" s="425"/>
      <c r="K20" s="425"/>
      <c r="L20" s="425"/>
      <c r="M20" s="425"/>
      <c r="N20" s="425"/>
      <c r="O20" s="425"/>
      <c r="P20" s="425"/>
      <c r="Q20" s="425"/>
      <c r="R20" s="425"/>
      <c r="S20" s="425"/>
      <c r="T20" s="424">
        <f>COUNTA(H20:S20)</f>
        <v>0</v>
      </c>
      <c r="U20" s="423"/>
      <c r="V20" s="422"/>
      <c r="W20" s="463"/>
      <c r="X20" s="463"/>
      <c r="Y20" s="463"/>
      <c r="Z20" s="463"/>
      <c r="AA20" s="463"/>
      <c r="AB20" s="463"/>
      <c r="AC20" s="463"/>
      <c r="AD20" s="463"/>
      <c r="AE20" s="468"/>
    </row>
    <row r="21" spans="1:35" ht="24.9" customHeight="1">
      <c r="A21" s="1049"/>
      <c r="B21" s="1051"/>
      <c r="C21" s="1052"/>
      <c r="D21" s="1053"/>
      <c r="E21" s="1053"/>
      <c r="F21" s="1053"/>
      <c r="G21" s="480" t="s">
        <v>325</v>
      </c>
      <c r="H21" s="486"/>
      <c r="I21" s="486"/>
      <c r="J21" s="486"/>
      <c r="K21" s="486"/>
      <c r="L21" s="486"/>
      <c r="M21" s="486"/>
      <c r="N21" s="486"/>
      <c r="O21" s="486"/>
      <c r="P21" s="486"/>
      <c r="Q21" s="486"/>
      <c r="R21" s="486"/>
      <c r="S21" s="486"/>
      <c r="T21" s="478">
        <f>SUM(H21:S21)</f>
        <v>0</v>
      </c>
      <c r="U21" s="477"/>
      <c r="V21" s="476"/>
      <c r="W21" s="469"/>
      <c r="X21" s="469"/>
      <c r="Y21" s="469"/>
      <c r="Z21" s="469"/>
      <c r="AA21" s="469"/>
      <c r="AB21" s="469"/>
      <c r="AC21" s="469"/>
      <c r="AD21" s="469"/>
      <c r="AE21" s="468"/>
    </row>
    <row r="22" spans="1:35" ht="24.9" customHeight="1">
      <c r="A22" s="1049"/>
      <c r="B22" s="1051"/>
      <c r="C22" s="1052"/>
      <c r="D22" s="1053"/>
      <c r="E22" s="1053"/>
      <c r="F22" s="1053"/>
      <c r="G22" s="475" t="s">
        <v>326</v>
      </c>
      <c r="H22" s="484"/>
      <c r="I22" s="485"/>
      <c r="J22" s="484"/>
      <c r="K22" s="484"/>
      <c r="L22" s="484"/>
      <c r="M22" s="484"/>
      <c r="N22" s="484"/>
      <c r="O22" s="484"/>
      <c r="P22" s="484"/>
      <c r="Q22" s="484"/>
      <c r="R22" s="484"/>
      <c r="S22" s="484"/>
      <c r="T22" s="472">
        <f>SUM(H22:S22)</f>
        <v>0</v>
      </c>
      <c r="U22" s="471"/>
      <c r="V22" s="470"/>
      <c r="W22" s="469"/>
      <c r="X22" s="469"/>
      <c r="Y22" s="469"/>
      <c r="Z22" s="469"/>
      <c r="AA22" s="469"/>
      <c r="AB22" s="469"/>
      <c r="AC22" s="469"/>
      <c r="AD22" s="469"/>
      <c r="AE22" s="468"/>
    </row>
    <row r="23" spans="1:35" ht="24.9" customHeight="1">
      <c r="A23" s="1050"/>
      <c r="B23" s="1005"/>
      <c r="C23" s="1006"/>
      <c r="D23" s="1008"/>
      <c r="E23" s="1008"/>
      <c r="F23" s="1008"/>
      <c r="G23" s="483" t="s">
        <v>236</v>
      </c>
      <c r="H23" s="466">
        <f t="shared" ref="H23:S23" si="1">IF(H21+H22&lt;4,H21+H22,4)</f>
        <v>0</v>
      </c>
      <c r="I23" s="466">
        <f t="shared" si="1"/>
        <v>0</v>
      </c>
      <c r="J23" s="466">
        <f t="shared" si="1"/>
        <v>0</v>
      </c>
      <c r="K23" s="466">
        <f t="shared" si="1"/>
        <v>0</v>
      </c>
      <c r="L23" s="466">
        <f t="shared" si="1"/>
        <v>0</v>
      </c>
      <c r="M23" s="466">
        <f t="shared" si="1"/>
        <v>0</v>
      </c>
      <c r="N23" s="466">
        <f t="shared" si="1"/>
        <v>0</v>
      </c>
      <c r="O23" s="466">
        <f t="shared" si="1"/>
        <v>0</v>
      </c>
      <c r="P23" s="466">
        <f t="shared" si="1"/>
        <v>0</v>
      </c>
      <c r="Q23" s="466">
        <f t="shared" si="1"/>
        <v>0</v>
      </c>
      <c r="R23" s="466">
        <f t="shared" si="1"/>
        <v>0</v>
      </c>
      <c r="S23" s="466">
        <f t="shared" si="1"/>
        <v>0</v>
      </c>
      <c r="T23" s="465">
        <f>SUM(H23:S23)</f>
        <v>0</v>
      </c>
      <c r="U23" s="464"/>
      <c r="V23" s="464"/>
      <c r="W23" s="463"/>
      <c r="X23" s="463"/>
      <c r="Y23" s="463"/>
      <c r="Z23" s="463"/>
      <c r="AA23" s="463"/>
      <c r="AB23" s="463"/>
      <c r="AC23" s="463"/>
      <c r="AD23" s="463"/>
      <c r="AE23" s="488"/>
    </row>
    <row r="24" spans="1:35" ht="24.9" customHeight="1">
      <c r="A24" s="1048"/>
      <c r="B24" s="1003"/>
      <c r="C24" s="1004"/>
      <c r="D24" s="1007"/>
      <c r="E24" s="1007"/>
      <c r="F24" s="1007"/>
      <c r="G24" s="426" t="s">
        <v>237</v>
      </c>
      <c r="H24" s="425"/>
      <c r="I24" s="425"/>
      <c r="J24" s="425"/>
      <c r="K24" s="425"/>
      <c r="L24" s="425"/>
      <c r="M24" s="425"/>
      <c r="N24" s="425"/>
      <c r="O24" s="425"/>
      <c r="P24" s="425"/>
      <c r="Q24" s="425"/>
      <c r="R24" s="425"/>
      <c r="S24" s="425"/>
      <c r="T24" s="424">
        <f>COUNTA(H24:S24)</f>
        <v>0</v>
      </c>
      <c r="U24" s="423"/>
      <c r="V24" s="422"/>
      <c r="W24" s="463"/>
      <c r="X24" s="463"/>
      <c r="Y24" s="463"/>
      <c r="Z24" s="463"/>
      <c r="AA24" s="463"/>
      <c r="AB24" s="463"/>
      <c r="AC24" s="463"/>
      <c r="AD24" s="463"/>
      <c r="AE24" s="487"/>
    </row>
    <row r="25" spans="1:35" ht="24.9" customHeight="1">
      <c r="A25" s="1049"/>
      <c r="B25" s="1051"/>
      <c r="C25" s="1052"/>
      <c r="D25" s="1053"/>
      <c r="E25" s="1053"/>
      <c r="F25" s="1053"/>
      <c r="G25" s="480" t="s">
        <v>325</v>
      </c>
      <c r="H25" s="486"/>
      <c r="I25" s="486"/>
      <c r="J25" s="486"/>
      <c r="K25" s="486"/>
      <c r="L25" s="486"/>
      <c r="M25" s="486"/>
      <c r="N25" s="486"/>
      <c r="O25" s="486"/>
      <c r="P25" s="486"/>
      <c r="Q25" s="486"/>
      <c r="R25" s="486"/>
      <c r="S25" s="486"/>
      <c r="T25" s="478">
        <f>SUM(H25:S25)</f>
        <v>0</v>
      </c>
      <c r="U25" s="477"/>
      <c r="V25" s="476"/>
      <c r="W25" s="469"/>
      <c r="X25" s="469"/>
      <c r="Y25" s="469"/>
      <c r="Z25" s="469"/>
      <c r="AA25" s="469"/>
      <c r="AB25" s="469"/>
      <c r="AC25" s="469"/>
      <c r="AD25" s="469"/>
      <c r="AE25" s="468"/>
    </row>
    <row r="26" spans="1:35" ht="24.9" customHeight="1">
      <c r="A26" s="1049"/>
      <c r="B26" s="1051"/>
      <c r="C26" s="1052"/>
      <c r="D26" s="1053"/>
      <c r="E26" s="1053"/>
      <c r="F26" s="1053"/>
      <c r="G26" s="475" t="s">
        <v>326</v>
      </c>
      <c r="H26" s="484"/>
      <c r="I26" s="485"/>
      <c r="J26" s="484"/>
      <c r="K26" s="484"/>
      <c r="L26" s="484"/>
      <c r="M26" s="484"/>
      <c r="N26" s="484"/>
      <c r="O26" s="484"/>
      <c r="P26" s="484"/>
      <c r="Q26" s="484"/>
      <c r="R26" s="484"/>
      <c r="S26" s="484"/>
      <c r="T26" s="472">
        <f>SUM(H26:S26)</f>
        <v>0</v>
      </c>
      <c r="U26" s="471"/>
      <c r="V26" s="470"/>
      <c r="W26" s="469"/>
      <c r="X26" s="469"/>
      <c r="Y26" s="469"/>
      <c r="Z26" s="469"/>
      <c r="AA26" s="469"/>
      <c r="AB26" s="469"/>
      <c r="AC26" s="469"/>
      <c r="AD26" s="469"/>
      <c r="AE26" s="468"/>
    </row>
    <row r="27" spans="1:35" ht="24.9" customHeight="1">
      <c r="A27" s="1050"/>
      <c r="B27" s="1005"/>
      <c r="C27" s="1006"/>
      <c r="D27" s="1008"/>
      <c r="E27" s="1008"/>
      <c r="F27" s="1008"/>
      <c r="G27" s="483" t="s">
        <v>236</v>
      </c>
      <c r="H27" s="466">
        <f t="shared" ref="H27:S27" si="2">IF(H25+H26&lt;4,H25+H26,4)</f>
        <v>0</v>
      </c>
      <c r="I27" s="466">
        <f t="shared" si="2"/>
        <v>0</v>
      </c>
      <c r="J27" s="466">
        <f t="shared" si="2"/>
        <v>0</v>
      </c>
      <c r="K27" s="466">
        <f t="shared" si="2"/>
        <v>0</v>
      </c>
      <c r="L27" s="466">
        <f t="shared" si="2"/>
        <v>0</v>
      </c>
      <c r="M27" s="466">
        <f t="shared" si="2"/>
        <v>0</v>
      </c>
      <c r="N27" s="466">
        <f t="shared" si="2"/>
        <v>0</v>
      </c>
      <c r="O27" s="466">
        <f t="shared" si="2"/>
        <v>0</v>
      </c>
      <c r="P27" s="466">
        <f t="shared" si="2"/>
        <v>0</v>
      </c>
      <c r="Q27" s="466">
        <f t="shared" si="2"/>
        <v>0</v>
      </c>
      <c r="R27" s="466">
        <f t="shared" si="2"/>
        <v>0</v>
      </c>
      <c r="S27" s="466">
        <f t="shared" si="2"/>
        <v>0</v>
      </c>
      <c r="T27" s="465">
        <f>SUM(H27:S27)</f>
        <v>0</v>
      </c>
      <c r="U27" s="464"/>
      <c r="V27" s="464"/>
      <c r="W27" s="463"/>
      <c r="X27" s="463"/>
      <c r="Y27" s="463"/>
      <c r="Z27" s="463"/>
      <c r="AA27" s="463"/>
      <c r="AB27" s="463"/>
      <c r="AC27" s="463"/>
      <c r="AD27" s="463"/>
      <c r="AE27" s="482"/>
    </row>
    <row r="28" spans="1:35" ht="24.9" customHeight="1">
      <c r="A28" s="1048"/>
      <c r="B28" s="1003"/>
      <c r="C28" s="1004"/>
      <c r="D28" s="1007"/>
      <c r="E28" s="1007"/>
      <c r="F28" s="1007"/>
      <c r="G28" s="426" t="s">
        <v>237</v>
      </c>
      <c r="H28" s="481"/>
      <c r="I28" s="481"/>
      <c r="J28" s="481"/>
      <c r="K28" s="481"/>
      <c r="L28" s="481"/>
      <c r="M28" s="481"/>
      <c r="N28" s="481"/>
      <c r="O28" s="481"/>
      <c r="P28" s="481"/>
      <c r="Q28" s="481"/>
      <c r="R28" s="481"/>
      <c r="S28" s="481"/>
      <c r="T28" s="424">
        <f>COUNTA(H28:S28)</f>
        <v>0</v>
      </c>
      <c r="U28" s="423"/>
      <c r="V28" s="422"/>
      <c r="W28" s="463"/>
      <c r="X28" s="463"/>
      <c r="Y28" s="463"/>
      <c r="Z28" s="463"/>
      <c r="AA28" s="463"/>
      <c r="AB28" s="463"/>
      <c r="AC28" s="463"/>
      <c r="AD28" s="463"/>
      <c r="AE28" s="468"/>
    </row>
    <row r="29" spans="1:35" ht="24.9" customHeight="1">
      <c r="A29" s="1049"/>
      <c r="B29" s="1051"/>
      <c r="C29" s="1052"/>
      <c r="D29" s="1053"/>
      <c r="E29" s="1053"/>
      <c r="F29" s="1053"/>
      <c r="G29" s="480" t="s">
        <v>325</v>
      </c>
      <c r="H29" s="479"/>
      <c r="I29" s="479"/>
      <c r="J29" s="479"/>
      <c r="K29" s="479"/>
      <c r="L29" s="479"/>
      <c r="M29" s="479"/>
      <c r="N29" s="479"/>
      <c r="O29" s="479"/>
      <c r="P29" s="479"/>
      <c r="Q29" s="479"/>
      <c r="R29" s="479"/>
      <c r="S29" s="479"/>
      <c r="T29" s="478">
        <f>SUM(H29:S29)</f>
        <v>0</v>
      </c>
      <c r="U29" s="477"/>
      <c r="V29" s="476"/>
      <c r="W29" s="469"/>
      <c r="X29" s="469"/>
      <c r="Y29" s="469"/>
      <c r="Z29" s="469"/>
      <c r="AA29" s="469"/>
      <c r="AB29" s="469"/>
      <c r="AC29" s="469"/>
      <c r="AD29" s="469"/>
      <c r="AE29" s="468"/>
    </row>
    <row r="30" spans="1:35" ht="24.9" customHeight="1">
      <c r="A30" s="1049"/>
      <c r="B30" s="1051"/>
      <c r="C30" s="1052"/>
      <c r="D30" s="1053"/>
      <c r="E30" s="1053"/>
      <c r="F30" s="1053"/>
      <c r="G30" s="475" t="s">
        <v>326</v>
      </c>
      <c r="H30" s="473"/>
      <c r="I30" s="474"/>
      <c r="J30" s="473"/>
      <c r="K30" s="473"/>
      <c r="L30" s="473"/>
      <c r="M30" s="473"/>
      <c r="N30" s="473"/>
      <c r="O30" s="473"/>
      <c r="P30" s="473"/>
      <c r="Q30" s="473"/>
      <c r="R30" s="473"/>
      <c r="S30" s="473"/>
      <c r="T30" s="472">
        <f>SUM(H30:S30)</f>
        <v>0</v>
      </c>
      <c r="U30" s="471"/>
      <c r="V30" s="470"/>
      <c r="W30" s="469"/>
      <c r="X30" s="469"/>
      <c r="Y30" s="469"/>
      <c r="Z30" s="469"/>
      <c r="AA30" s="469"/>
      <c r="AB30" s="469"/>
      <c r="AC30" s="469"/>
      <c r="AD30" s="469"/>
      <c r="AE30" s="468"/>
    </row>
    <row r="31" spans="1:35" ht="24.9" customHeight="1" thickBot="1">
      <c r="A31" s="1050"/>
      <c r="B31" s="1005"/>
      <c r="C31" s="1006"/>
      <c r="D31" s="1008"/>
      <c r="E31" s="1008"/>
      <c r="F31" s="1008"/>
      <c r="G31" s="467" t="s">
        <v>236</v>
      </c>
      <c r="H31" s="466">
        <f t="shared" ref="H31:S31" si="3">IF(H29+H30&lt;4,H29+H30,4)</f>
        <v>0</v>
      </c>
      <c r="I31" s="466">
        <f t="shared" si="3"/>
        <v>0</v>
      </c>
      <c r="J31" s="466">
        <f t="shared" si="3"/>
        <v>0</v>
      </c>
      <c r="K31" s="466">
        <f t="shared" si="3"/>
        <v>0</v>
      </c>
      <c r="L31" s="466">
        <f t="shared" si="3"/>
        <v>0</v>
      </c>
      <c r="M31" s="466">
        <f t="shared" si="3"/>
        <v>0</v>
      </c>
      <c r="N31" s="466">
        <f t="shared" si="3"/>
        <v>0</v>
      </c>
      <c r="O31" s="466">
        <f t="shared" si="3"/>
        <v>0</v>
      </c>
      <c r="P31" s="525">
        <f t="shared" si="3"/>
        <v>0</v>
      </c>
      <c r="Q31" s="525">
        <f t="shared" si="3"/>
        <v>0</v>
      </c>
      <c r="R31" s="525">
        <f t="shared" si="3"/>
        <v>0</v>
      </c>
      <c r="S31" s="525">
        <f t="shared" si="3"/>
        <v>0</v>
      </c>
      <c r="T31" s="526">
        <f>SUM(H31:S31)</f>
        <v>0</v>
      </c>
      <c r="U31" s="527"/>
      <c r="V31" s="527"/>
      <c r="W31" s="528"/>
      <c r="X31" s="528"/>
      <c r="Y31" s="528"/>
      <c r="Z31" s="528"/>
      <c r="AA31" s="528"/>
      <c r="AB31" s="528"/>
      <c r="AC31" s="528"/>
      <c r="AD31" s="528"/>
      <c r="AE31" s="462"/>
    </row>
    <row r="32" spans="1:35" ht="20.100000000000001" customHeight="1">
      <c r="F32" s="411"/>
      <c r="G32" s="410"/>
      <c r="H32" s="409"/>
      <c r="I32" s="409"/>
      <c r="J32" s="409"/>
      <c r="K32" s="409"/>
      <c r="L32" s="409"/>
      <c r="M32" s="409"/>
      <c r="N32" s="409"/>
      <c r="O32" s="409"/>
      <c r="P32" s="1065" t="s">
        <v>236</v>
      </c>
      <c r="Q32" s="1066"/>
      <c r="R32" s="1020" t="s">
        <v>237</v>
      </c>
      <c r="S32" s="1020"/>
      <c r="T32" s="529">
        <f t="shared" ref="T32:V34" si="4">T16+T20+T24+T28</f>
        <v>0</v>
      </c>
      <c r="U32" s="530">
        <f t="shared" si="4"/>
        <v>0</v>
      </c>
      <c r="V32" s="531">
        <f t="shared" si="4"/>
        <v>0</v>
      </c>
      <c r="W32" s="532" t="s">
        <v>238</v>
      </c>
      <c r="X32" s="414" t="s">
        <v>239</v>
      </c>
      <c r="Y32" s="533" t="s">
        <v>240</v>
      </c>
      <c r="Z32" s="414" t="s">
        <v>241</v>
      </c>
      <c r="AA32" s="533" t="s">
        <v>242</v>
      </c>
      <c r="AB32" s="414" t="s">
        <v>243</v>
      </c>
      <c r="AC32" s="533" t="s">
        <v>244</v>
      </c>
      <c r="AD32" s="413" t="s">
        <v>170</v>
      </c>
    </row>
    <row r="33" spans="1:37" ht="20.100000000000001" customHeight="1">
      <c r="B33" s="412"/>
      <c r="C33" s="412"/>
      <c r="D33" s="403"/>
      <c r="E33" s="403"/>
      <c r="F33" s="411"/>
      <c r="G33" s="410"/>
      <c r="H33" s="409"/>
      <c r="I33" s="409"/>
      <c r="J33" s="409"/>
      <c r="K33" s="409"/>
      <c r="L33" s="409"/>
      <c r="M33" s="409"/>
      <c r="N33" s="409"/>
      <c r="O33" s="409"/>
      <c r="P33" s="1067"/>
      <c r="Q33" s="988"/>
      <c r="R33" s="1054" t="s">
        <v>245</v>
      </c>
      <c r="S33" s="1054"/>
      <c r="T33" s="511">
        <f t="shared" si="4"/>
        <v>0</v>
      </c>
      <c r="U33" s="512">
        <f t="shared" si="4"/>
        <v>0</v>
      </c>
      <c r="V33" s="461">
        <f t="shared" si="4"/>
        <v>0</v>
      </c>
      <c r="W33" s="460">
        <f t="shared" ref="W33:AD33" si="5">W17+W21+W25+W29</f>
        <v>0</v>
      </c>
      <c r="X33" s="460">
        <f t="shared" si="5"/>
        <v>0</v>
      </c>
      <c r="Y33" s="460">
        <f t="shared" si="5"/>
        <v>0</v>
      </c>
      <c r="Z33" s="460">
        <f t="shared" si="5"/>
        <v>0</v>
      </c>
      <c r="AA33" s="460">
        <f t="shared" si="5"/>
        <v>0</v>
      </c>
      <c r="AB33" s="460">
        <f t="shared" si="5"/>
        <v>0</v>
      </c>
      <c r="AC33" s="460">
        <f t="shared" si="5"/>
        <v>0</v>
      </c>
      <c r="AD33" s="534">
        <f t="shared" si="5"/>
        <v>0</v>
      </c>
      <c r="AH33" s="538" t="s">
        <v>257</v>
      </c>
      <c r="AI33" s="539">
        <f>T34</f>
        <v>0</v>
      </c>
      <c r="AJ33" s="539">
        <f>U34</f>
        <v>0</v>
      </c>
      <c r="AK33" s="539">
        <f>V34</f>
        <v>0</v>
      </c>
    </row>
    <row r="34" spans="1:37" ht="20.100000000000001" customHeight="1">
      <c r="B34" s="412"/>
      <c r="C34" s="412"/>
      <c r="D34" s="403"/>
      <c r="E34" s="403"/>
      <c r="F34" s="411"/>
      <c r="G34" s="410"/>
      <c r="H34" s="409"/>
      <c r="I34" s="409"/>
      <c r="J34" s="409"/>
      <c r="K34" s="409"/>
      <c r="L34" s="409"/>
      <c r="M34" s="409"/>
      <c r="N34" s="409"/>
      <c r="O34" s="409"/>
      <c r="P34" s="1067"/>
      <c r="Q34" s="988"/>
      <c r="R34" s="1055" t="s">
        <v>327</v>
      </c>
      <c r="S34" s="1056"/>
      <c r="T34" s="1059">
        <f t="shared" si="4"/>
        <v>0</v>
      </c>
      <c r="U34" s="1061">
        <f t="shared" si="4"/>
        <v>0</v>
      </c>
      <c r="V34" s="1061">
        <f t="shared" si="4"/>
        <v>0</v>
      </c>
      <c r="W34" s="458" t="s">
        <v>258</v>
      </c>
      <c r="X34" s="459" t="s">
        <v>259</v>
      </c>
      <c r="Y34" s="458" t="s">
        <v>260</v>
      </c>
      <c r="Z34" s="459" t="s">
        <v>261</v>
      </c>
      <c r="AA34" s="458" t="s">
        <v>262</v>
      </c>
      <c r="AB34" s="459" t="s">
        <v>263</v>
      </c>
      <c r="AC34" s="458" t="s">
        <v>264</v>
      </c>
      <c r="AD34" s="535" t="s">
        <v>265</v>
      </c>
    </row>
    <row r="35" spans="1:37" ht="20.100000000000001" customHeight="1" thickBot="1">
      <c r="B35" s="412"/>
      <c r="C35" s="412"/>
      <c r="D35" s="403"/>
      <c r="E35" s="403"/>
      <c r="F35" s="411"/>
      <c r="G35" s="410"/>
      <c r="H35" s="409"/>
      <c r="I35" s="409"/>
      <c r="J35" s="409"/>
      <c r="K35" s="409"/>
      <c r="L35" s="409"/>
      <c r="M35" s="409"/>
      <c r="N35" s="409"/>
      <c r="O35" s="409"/>
      <c r="P35" s="1068"/>
      <c r="Q35" s="1069"/>
      <c r="R35" s="1057"/>
      <c r="S35" s="1058"/>
      <c r="T35" s="1060"/>
      <c r="U35" s="1062"/>
      <c r="V35" s="1062"/>
      <c r="W35" s="536">
        <f t="shared" ref="W35:AD35" si="6">W18+W22+W26+W30</f>
        <v>0</v>
      </c>
      <c r="X35" s="536">
        <f t="shared" si="6"/>
        <v>0</v>
      </c>
      <c r="Y35" s="536">
        <f t="shared" si="6"/>
        <v>0</v>
      </c>
      <c r="Z35" s="536">
        <f t="shared" si="6"/>
        <v>0</v>
      </c>
      <c r="AA35" s="536">
        <f t="shared" si="6"/>
        <v>0</v>
      </c>
      <c r="AB35" s="536">
        <f t="shared" si="6"/>
        <v>0</v>
      </c>
      <c r="AC35" s="536">
        <f t="shared" si="6"/>
        <v>0</v>
      </c>
      <c r="AD35" s="537">
        <f t="shared" si="6"/>
        <v>0</v>
      </c>
    </row>
    <row r="36" spans="1:37" ht="20.100000000000001" customHeight="1">
      <c r="B36" s="412"/>
      <c r="C36" s="412"/>
      <c r="D36" s="403"/>
      <c r="E36" s="403"/>
      <c r="F36" s="411"/>
      <c r="G36" s="410"/>
      <c r="H36" s="409"/>
      <c r="I36" s="409"/>
      <c r="J36" s="409"/>
      <c r="K36" s="409"/>
      <c r="L36" s="409"/>
      <c r="M36" s="409"/>
      <c r="N36" s="409"/>
      <c r="O36" s="409"/>
      <c r="P36" s="409"/>
      <c r="Q36" s="409"/>
      <c r="R36" s="410"/>
      <c r="S36" s="410"/>
      <c r="T36" s="409"/>
      <c r="U36" s="457"/>
      <c r="V36" s="457"/>
      <c r="W36" s="456"/>
      <c r="X36" s="456"/>
      <c r="Y36" s="456"/>
      <c r="Z36" s="456"/>
      <c r="AA36" s="456"/>
      <c r="AB36" s="456"/>
      <c r="AC36" s="456"/>
      <c r="AD36" s="456"/>
      <c r="AH36" s="538" t="s">
        <v>313</v>
      </c>
      <c r="AI36" s="538" t="s">
        <v>314</v>
      </c>
    </row>
    <row r="37" spans="1:37" ht="24.9" customHeight="1">
      <c r="B37" s="404"/>
      <c r="C37" s="404"/>
      <c r="D37" s="404"/>
      <c r="E37" s="404"/>
      <c r="F37" s="404"/>
      <c r="G37" s="403"/>
      <c r="T37" s="1063" t="s">
        <v>266</v>
      </c>
      <c r="U37" s="1063"/>
      <c r="V37" s="1063"/>
      <c r="W37" s="1063"/>
      <c r="X37" s="1063"/>
      <c r="Y37" s="1063"/>
      <c r="Z37" s="1063"/>
      <c r="AA37" s="1063"/>
      <c r="AB37" s="1063"/>
      <c r="AC37" s="1063"/>
      <c r="AD37" s="1063"/>
      <c r="AH37" s="539">
        <f>X38</f>
        <v>0</v>
      </c>
      <c r="AI37" s="539">
        <f>AB38</f>
        <v>0</v>
      </c>
    </row>
    <row r="38" spans="1:37" ht="24.9" customHeight="1">
      <c r="A38" s="1064" t="s">
        <v>328</v>
      </c>
      <c r="B38" s="1064"/>
      <c r="C38" s="1064"/>
      <c r="D38" s="1064"/>
      <c r="E38" s="1064"/>
      <c r="F38" s="1064"/>
      <c r="G38" s="1064"/>
      <c r="H38" s="1064"/>
      <c r="I38" s="1064"/>
      <c r="J38" s="1064"/>
      <c r="K38" s="1064"/>
      <c r="L38" s="1064"/>
      <c r="M38" s="1064"/>
      <c r="N38" s="1064"/>
      <c r="O38" s="1064"/>
      <c r="P38" s="1064"/>
      <c r="Q38" s="1064"/>
      <c r="T38" s="1022" t="s">
        <v>318</v>
      </c>
      <c r="U38" s="1023"/>
      <c r="V38" s="1024"/>
      <c r="W38" s="402" t="s">
        <v>166</v>
      </c>
      <c r="X38" s="1015">
        <f>Z33</f>
        <v>0</v>
      </c>
      <c r="Y38" s="1015"/>
      <c r="Z38" s="400" t="s">
        <v>249</v>
      </c>
      <c r="AA38" s="401" t="s">
        <v>250</v>
      </c>
      <c r="AB38" s="1015">
        <f>AD33</f>
        <v>0</v>
      </c>
      <c r="AC38" s="1015"/>
      <c r="AD38" s="400" t="s">
        <v>249</v>
      </c>
      <c r="AH38" s="538" t="s">
        <v>315</v>
      </c>
      <c r="AI38" s="538" t="s">
        <v>316</v>
      </c>
    </row>
    <row r="39" spans="1:37" ht="24.9" customHeight="1">
      <c r="A39" s="1064"/>
      <c r="B39" s="1064"/>
      <c r="C39" s="1064"/>
      <c r="D39" s="1064"/>
      <c r="E39" s="1064"/>
      <c r="F39" s="1064"/>
      <c r="G39" s="1064"/>
      <c r="H39" s="1064"/>
      <c r="I39" s="1064"/>
      <c r="J39" s="1064"/>
      <c r="K39" s="1064"/>
      <c r="L39" s="1064"/>
      <c r="M39" s="1064"/>
      <c r="N39" s="1064"/>
      <c r="O39" s="1064"/>
      <c r="P39" s="1064"/>
      <c r="Q39" s="1064"/>
      <c r="T39" s="1026" t="s">
        <v>319</v>
      </c>
      <c r="U39" s="1027"/>
      <c r="V39" s="1028"/>
      <c r="W39" s="1032" t="s">
        <v>171</v>
      </c>
      <c r="X39" s="1034" t="s">
        <v>252</v>
      </c>
      <c r="Y39" s="1034"/>
      <c r="Z39" s="1035"/>
      <c r="AA39" s="1036" t="s">
        <v>172</v>
      </c>
      <c r="AB39" s="1034" t="s">
        <v>253</v>
      </c>
      <c r="AC39" s="1034"/>
      <c r="AD39" s="1035"/>
      <c r="AH39" s="539">
        <f>X40</f>
        <v>0</v>
      </c>
      <c r="AI39" s="539">
        <f>AB40</f>
        <v>0</v>
      </c>
    </row>
    <row r="40" spans="1:37" ht="24.9" customHeight="1">
      <c r="A40" s="1064"/>
      <c r="B40" s="1064"/>
      <c r="C40" s="1064"/>
      <c r="D40" s="1064"/>
      <c r="E40" s="1064"/>
      <c r="F40" s="1064"/>
      <c r="G40" s="1064"/>
      <c r="H40" s="1064"/>
      <c r="I40" s="1064"/>
      <c r="J40" s="1064"/>
      <c r="K40" s="1064"/>
      <c r="L40" s="1064"/>
      <c r="M40" s="1064"/>
      <c r="N40" s="1064"/>
      <c r="O40" s="1064"/>
      <c r="P40" s="1064"/>
      <c r="Q40" s="1064"/>
      <c r="T40" s="1029"/>
      <c r="U40" s="1030"/>
      <c r="V40" s="1031"/>
      <c r="W40" s="1033"/>
      <c r="X40" s="981">
        <f>W33+(X33*2)+(Y33*3)</f>
        <v>0</v>
      </c>
      <c r="Y40" s="981"/>
      <c r="Z40" s="399" t="s">
        <v>254</v>
      </c>
      <c r="AA40" s="1037"/>
      <c r="AB40" s="981">
        <f>AA33+(AB33*2)+(AC33*3)</f>
        <v>0</v>
      </c>
      <c r="AC40" s="981"/>
      <c r="AD40" s="399" t="s">
        <v>254</v>
      </c>
    </row>
    <row r="41" spans="1:37" ht="24.9" customHeight="1">
      <c r="A41" s="1064"/>
      <c r="B41" s="1064"/>
      <c r="C41" s="1064"/>
      <c r="D41" s="1064"/>
      <c r="E41" s="1064"/>
      <c r="F41" s="1064"/>
      <c r="G41" s="1064"/>
      <c r="H41" s="1064"/>
      <c r="I41" s="1064"/>
      <c r="J41" s="1064"/>
      <c r="K41" s="1064"/>
      <c r="L41" s="1064"/>
      <c r="M41" s="1064"/>
      <c r="N41" s="1064"/>
      <c r="O41" s="1064"/>
      <c r="P41" s="1064"/>
      <c r="Q41" s="1064"/>
      <c r="R41" s="398"/>
      <c r="S41" s="398"/>
      <c r="T41" s="398"/>
      <c r="W41" s="398"/>
      <c r="X41" s="398"/>
      <c r="Y41" s="398"/>
      <c r="Z41" s="398"/>
      <c r="AA41" s="398"/>
      <c r="AB41" s="398"/>
      <c r="AC41" s="398"/>
      <c r="AD41" s="398"/>
      <c r="AE41" s="398"/>
    </row>
    <row r="42" spans="1:37" ht="24.9" customHeight="1">
      <c r="A42" s="1064"/>
      <c r="B42" s="1064"/>
      <c r="C42" s="1064"/>
      <c r="D42" s="1064"/>
      <c r="E42" s="1064"/>
      <c r="F42" s="1064"/>
      <c r="G42" s="1064"/>
      <c r="H42" s="1064"/>
      <c r="I42" s="1064"/>
      <c r="J42" s="1064"/>
      <c r="K42" s="1064"/>
      <c r="L42" s="1064"/>
      <c r="M42" s="1064"/>
      <c r="N42" s="1064"/>
      <c r="O42" s="1064"/>
      <c r="P42" s="1064"/>
      <c r="Q42" s="1064"/>
      <c r="T42" s="1063" t="s">
        <v>267</v>
      </c>
      <c r="U42" s="1063"/>
      <c r="V42" s="1063"/>
      <c r="W42" s="1063"/>
      <c r="X42" s="1063"/>
      <c r="Y42" s="1063"/>
      <c r="Z42" s="1063"/>
      <c r="AA42" s="1063"/>
      <c r="AB42" s="1063"/>
      <c r="AC42" s="1063"/>
      <c r="AD42" s="1063"/>
    </row>
    <row r="43" spans="1:37" ht="24.9" customHeight="1">
      <c r="D43" s="397"/>
      <c r="T43" s="1022" t="s">
        <v>318</v>
      </c>
      <c r="U43" s="1023"/>
      <c r="V43" s="1024"/>
      <c r="W43" s="402" t="s">
        <v>261</v>
      </c>
      <c r="X43" s="1015">
        <f>Z35</f>
        <v>0</v>
      </c>
      <c r="Y43" s="1015"/>
      <c r="Z43" s="400" t="s">
        <v>249</v>
      </c>
      <c r="AA43" s="401" t="s">
        <v>265</v>
      </c>
      <c r="AB43" s="1015">
        <f>AD35</f>
        <v>0</v>
      </c>
      <c r="AC43" s="1015"/>
      <c r="AD43" s="400" t="s">
        <v>249</v>
      </c>
      <c r="AH43" s="538" t="s">
        <v>329</v>
      </c>
      <c r="AI43" s="538" t="s">
        <v>330</v>
      </c>
    </row>
    <row r="44" spans="1:37" ht="24.9" customHeight="1">
      <c r="D44" s="397"/>
      <c r="T44" s="1026" t="s">
        <v>319</v>
      </c>
      <c r="U44" s="1027"/>
      <c r="V44" s="1028"/>
      <c r="W44" s="1032" t="s">
        <v>268</v>
      </c>
      <c r="X44" s="1034" t="s">
        <v>269</v>
      </c>
      <c r="Y44" s="1034"/>
      <c r="Z44" s="1035"/>
      <c r="AA44" s="1036" t="s">
        <v>270</v>
      </c>
      <c r="AB44" s="1034" t="s">
        <v>271</v>
      </c>
      <c r="AC44" s="1034"/>
      <c r="AD44" s="1035"/>
      <c r="AH44" s="539">
        <f>X43</f>
        <v>0</v>
      </c>
      <c r="AI44" s="539">
        <f>AB43</f>
        <v>0</v>
      </c>
    </row>
    <row r="45" spans="1:37" ht="24.9" customHeight="1">
      <c r="T45" s="1029"/>
      <c r="U45" s="1030"/>
      <c r="V45" s="1031"/>
      <c r="W45" s="1033"/>
      <c r="X45" s="981">
        <f>W35+(X35*2)+(Y35*3)</f>
        <v>0</v>
      </c>
      <c r="Y45" s="981"/>
      <c r="Z45" s="399" t="s">
        <v>254</v>
      </c>
      <c r="AA45" s="1037"/>
      <c r="AB45" s="981">
        <f>AA35+(AB35*2)+(AC35*3)</f>
        <v>0</v>
      </c>
      <c r="AC45" s="981"/>
      <c r="AD45" s="399" t="s">
        <v>254</v>
      </c>
      <c r="AH45" s="538" t="s">
        <v>331</v>
      </c>
      <c r="AI45" s="538" t="s">
        <v>332</v>
      </c>
    </row>
    <row r="46" spans="1:37" ht="15" customHeight="1">
      <c r="AH46" s="539">
        <f>X45</f>
        <v>0</v>
      </c>
      <c r="AI46" s="539">
        <f>AB45</f>
        <v>0</v>
      </c>
    </row>
    <row r="49" s="395" customFormat="1" ht="12"/>
    <row r="50" s="395" customFormat="1" ht="12"/>
    <row r="51" s="395" customFormat="1" ht="12"/>
    <row r="52" s="395" customFormat="1" ht="12"/>
    <row r="53" s="395" customFormat="1" ht="12"/>
    <row r="54" s="395" customFormat="1" ht="12"/>
    <row r="55" s="395" customFormat="1" ht="12"/>
    <row r="57" s="395" customFormat="1" ht="12"/>
    <row r="58" s="395" customFormat="1" ht="12"/>
    <row r="65" s="395" customFormat="1" ht="12"/>
    <row r="66" s="395" customFormat="1" ht="12"/>
    <row r="67" s="395" customFormat="1" ht="12"/>
    <row r="68" s="395" customFormat="1" ht="12"/>
    <row r="69" s="395" customFormat="1" ht="12"/>
    <row r="70" s="395" customFormat="1" ht="12"/>
    <row r="71" s="395" customFormat="1" ht="12"/>
    <row r="72" s="395" customFormat="1" ht="12"/>
    <row r="73" s="395" customFormat="1" ht="12"/>
    <row r="74" s="395" customFormat="1" ht="12"/>
    <row r="75" s="395" customFormat="1" ht="12"/>
    <row r="76" s="395" customFormat="1" ht="12"/>
    <row r="77" s="395" customFormat="1" ht="12"/>
    <row r="78" s="395" customFormat="1" ht="12"/>
    <row r="79" s="395" customFormat="1" ht="12"/>
    <row r="80" s="395" customFormat="1" ht="12"/>
    <row r="81" s="395" customFormat="1" ht="12"/>
    <row r="82" s="395" customFormat="1" ht="12"/>
    <row r="83" s="395" customFormat="1" ht="12"/>
    <row r="84" s="395" customFormat="1" ht="12"/>
    <row r="85" s="395" customFormat="1" ht="12"/>
    <row r="86" s="395" customFormat="1" ht="12"/>
    <row r="87" s="395" customFormat="1" ht="12"/>
    <row r="88" s="395" customFormat="1" ht="12"/>
    <row r="89" s="395" customFormat="1" ht="12"/>
    <row r="90" s="395" customFormat="1" ht="12"/>
    <row r="91" s="395" customFormat="1" ht="12"/>
    <row r="94" s="395" customFormat="1" ht="12"/>
    <row r="95" s="395" customFormat="1" ht="12"/>
  </sheetData>
  <mergeCells count="73">
    <mergeCell ref="T43:V43"/>
    <mergeCell ref="X43:Y43"/>
    <mergeCell ref="AB43:AC43"/>
    <mergeCell ref="T44:V45"/>
    <mergeCell ref="W44:W45"/>
    <mergeCell ref="X44:Z44"/>
    <mergeCell ref="AA44:AA45"/>
    <mergeCell ref="AB44:AD44"/>
    <mergeCell ref="X45:Y45"/>
    <mergeCell ref="AB45:AC45"/>
    <mergeCell ref="U34:U35"/>
    <mergeCell ref="V34:V35"/>
    <mergeCell ref="T37:AD37"/>
    <mergeCell ref="A38:Q42"/>
    <mergeCell ref="T38:V38"/>
    <mergeCell ref="X38:Y38"/>
    <mergeCell ref="AB38:AC38"/>
    <mergeCell ref="T39:V40"/>
    <mergeCell ref="W39:W40"/>
    <mergeCell ref="X39:Z39"/>
    <mergeCell ref="AA39:AA40"/>
    <mergeCell ref="AB39:AD39"/>
    <mergeCell ref="X40:Y40"/>
    <mergeCell ref="AB40:AC40"/>
    <mergeCell ref="T42:AD42"/>
    <mergeCell ref="P32:Q35"/>
    <mergeCell ref="R32:S32"/>
    <mergeCell ref="R33:S33"/>
    <mergeCell ref="R34:S35"/>
    <mergeCell ref="T34:T35"/>
    <mergeCell ref="A28:A31"/>
    <mergeCell ref="B28:C31"/>
    <mergeCell ref="D28:D31"/>
    <mergeCell ref="E28:E31"/>
    <mergeCell ref="F28:F31"/>
    <mergeCell ref="A24:A27"/>
    <mergeCell ref="B24:C27"/>
    <mergeCell ref="D24:D27"/>
    <mergeCell ref="E24:E27"/>
    <mergeCell ref="F24:F27"/>
    <mergeCell ref="A20:A23"/>
    <mergeCell ref="B20:C23"/>
    <mergeCell ref="D20:D23"/>
    <mergeCell ref="E20:E23"/>
    <mergeCell ref="F20:F23"/>
    <mergeCell ref="A16:A19"/>
    <mergeCell ref="B16:C19"/>
    <mergeCell ref="D16:D19"/>
    <mergeCell ref="E16:E19"/>
    <mergeCell ref="F16:F19"/>
    <mergeCell ref="G13:G15"/>
    <mergeCell ref="H13:T14"/>
    <mergeCell ref="U13:V14"/>
    <mergeCell ref="W13:AD13"/>
    <mergeCell ref="AE13:AE15"/>
    <mergeCell ref="W14:Z14"/>
    <mergeCell ref="AA14:AD14"/>
    <mergeCell ref="A13:A15"/>
    <mergeCell ref="B13:C15"/>
    <mergeCell ref="D13:D15"/>
    <mergeCell ref="E13:E15"/>
    <mergeCell ref="F13:F15"/>
    <mergeCell ref="B9:G9"/>
    <mergeCell ref="I9:J9"/>
    <mergeCell ref="K9:L9"/>
    <mergeCell ref="W12:AE12"/>
    <mergeCell ref="D11:G11"/>
    <mergeCell ref="A1:B1"/>
    <mergeCell ref="B3:AE3"/>
    <mergeCell ref="A5:B5"/>
    <mergeCell ref="I8:J8"/>
    <mergeCell ref="K8:L8"/>
    <mergeCell ref="B8:E8"/>
  </mergeCells>
  <phoneticPr fontId="4"/>
  <conditionalFormatting sqref="A16:B16">
    <cfRule type="containsBlanks" dxfId="144" priority="19" stopIfTrue="1">
      <formula>LEN(TRIM(A16))=0</formula>
    </cfRule>
  </conditionalFormatting>
  <conditionalFormatting sqref="A20:B20">
    <cfRule type="containsBlanks" dxfId="143" priority="13" stopIfTrue="1">
      <formula>LEN(TRIM(A20))=0</formula>
    </cfRule>
  </conditionalFormatting>
  <conditionalFormatting sqref="A24:B24">
    <cfRule type="containsBlanks" dxfId="142" priority="12" stopIfTrue="1">
      <formula>LEN(TRIM(A24))=0</formula>
    </cfRule>
  </conditionalFormatting>
  <conditionalFormatting sqref="A28:B28">
    <cfRule type="containsBlanks" dxfId="141" priority="11" stopIfTrue="1">
      <formula>LEN(TRIM(A28))=0</formula>
    </cfRule>
  </conditionalFormatting>
  <conditionalFormatting sqref="B7:B8 F8:G8">
    <cfRule type="containsBlanks" dxfId="140" priority="1" stopIfTrue="1">
      <formula>LEN(TRIM(B7))=0</formula>
    </cfRule>
  </conditionalFormatting>
  <conditionalFormatting sqref="B10:B11 D10:D11">
    <cfRule type="containsBlanks" dxfId="139" priority="15" stopIfTrue="1">
      <formula>LEN(TRIM(B10))=0</formula>
    </cfRule>
  </conditionalFormatting>
  <conditionalFormatting sqref="B9:G9 F10">
    <cfRule type="containsBlanks" dxfId="138" priority="20" stopIfTrue="1">
      <formula>LEN(TRIM(B9))=0</formula>
    </cfRule>
  </conditionalFormatting>
  <conditionalFormatting sqref="D16:F31">
    <cfRule type="containsBlanks" dxfId="137" priority="16" stopIfTrue="1">
      <formula>LEN(TRIM(D16))=0</formula>
    </cfRule>
  </conditionalFormatting>
  <conditionalFormatting sqref="H16:S18">
    <cfRule type="containsBlanks" dxfId="136" priority="10">
      <formula>LEN(TRIM(H16))=0</formula>
    </cfRule>
  </conditionalFormatting>
  <conditionalFormatting sqref="H20:S22">
    <cfRule type="containsBlanks" dxfId="135" priority="9">
      <formula>LEN(TRIM(H20))=0</formula>
    </cfRule>
  </conditionalFormatting>
  <conditionalFormatting sqref="H24:S26">
    <cfRule type="containsBlanks" dxfId="134" priority="8">
      <formula>LEN(TRIM(H24))=0</formula>
    </cfRule>
  </conditionalFormatting>
  <conditionalFormatting sqref="K8:L9">
    <cfRule type="expression" dxfId="133" priority="2">
      <formula>IF($AI$17="入力不可",TRUE,FALSE)</formula>
    </cfRule>
  </conditionalFormatting>
  <conditionalFormatting sqref="U16:V18">
    <cfRule type="containsBlanks" dxfId="132" priority="7">
      <formula>LEN(TRIM(U16))=0</formula>
    </cfRule>
  </conditionalFormatting>
  <conditionalFormatting sqref="U20:V22">
    <cfRule type="containsBlanks" dxfId="131" priority="6">
      <formula>LEN(TRIM(U20))=0</formula>
    </cfRule>
  </conditionalFormatting>
  <conditionalFormatting sqref="U24:V26">
    <cfRule type="containsBlanks" dxfId="130" priority="5">
      <formula>LEN(TRIM(U24))=0</formula>
    </cfRule>
  </conditionalFormatting>
  <conditionalFormatting sqref="U28:V30">
    <cfRule type="containsBlanks" dxfId="129" priority="4">
      <formula>LEN(TRIM(U28))=0</formula>
    </cfRule>
  </conditionalFormatting>
  <conditionalFormatting sqref="W17:AD18 W21:AD22 W25:AD26 W29:AD30">
    <cfRule type="containsBlanks" dxfId="128" priority="3">
      <formula>LEN(TRIM(W17))=0</formula>
    </cfRule>
  </conditionalFormatting>
  <dataValidations count="6">
    <dataValidation allowBlank="1" showErrorMessage="1" sqref="A16:A31" xr:uid="{00000000-0002-0000-0800-000001000000}"/>
    <dataValidation type="list" allowBlank="1" showInputMessage="1" sqref="H16:S16 H20:S20 H24:S24 H28:S28" xr:uid="{00000000-0002-0000-0800-000002000000}">
      <formula1>"→,内,救,地,外,小,産,麻,精,選"</formula1>
    </dataValidation>
    <dataValidation type="list" allowBlank="1" showInputMessage="1" showErrorMessage="1" sqref="F20:F31" xr:uid="{00000000-0002-0000-0800-000003000000}">
      <formula1>"第1種,第2種,第3種,第4種,第5種"</formula1>
    </dataValidation>
    <dataValidation type="list" allowBlank="1" showInputMessage="1" showErrorMessage="1" errorTitle="！入力不要！" error="地域種別が第３種、第４種及び第５種に該当する場合は入力不要です。" sqref="F16:F19" xr:uid="{1367F60E-3705-4A26-AEBD-3C34415B47B2}">
      <formula1>"第1種,第2種,第3種,第4種,第5種"</formula1>
    </dataValidation>
    <dataValidation type="list" allowBlank="1" showInputMessage="1" showErrorMessage="1" sqref="G8" xr:uid="{75BE1D0F-7B2E-4D80-9516-C37373E6D448}">
      <formula1>"第１種,第２種,第３種,第４種,第５種"</formula1>
    </dataValidation>
    <dataValidation type="list" allowBlank="1" showInputMessage="1" showErrorMessage="1" sqref="K8:L9" xr:uid="{86B32F11-9F81-4DC6-A771-B7CB67975939}">
      <formula1>"○,×"</formula1>
    </dataValidation>
  </dataValidations>
  <printOptions horizontalCentered="1"/>
  <pageMargins left="0.25" right="0.25" top="0.75" bottom="0.75" header="0.3" footer="0.3"/>
  <pageSetup paperSize="9" scale="50"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42">
    <tabColor rgb="FF00B0F0"/>
  </sheetPr>
  <dimension ref="A1:G37"/>
  <sheetViews>
    <sheetView showZeros="0" view="pageBreakPreview" zoomScale="90" zoomScaleNormal="100" zoomScaleSheetLayoutView="90" workbookViewId="0">
      <selection activeCell="B12" sqref="B12"/>
    </sheetView>
  </sheetViews>
  <sheetFormatPr defaultRowHeight="15" customHeight="1"/>
  <cols>
    <col min="1" max="1" width="28.21875" style="108" customWidth="1"/>
    <col min="2" max="2" width="14.6640625" style="44" customWidth="1"/>
    <col min="3" max="3" width="9.33203125" style="44" bestFit="1" customWidth="1"/>
    <col min="4" max="4" width="3.6640625" style="108" customWidth="1"/>
    <col min="5" max="5" width="9.33203125" style="44" customWidth="1"/>
    <col min="6" max="6" width="10.88671875" style="44" customWidth="1"/>
    <col min="7" max="7" width="22.6640625" style="108" customWidth="1"/>
    <col min="8" max="256" width="9" style="108"/>
    <col min="257" max="257" width="25.6640625" style="108" customWidth="1"/>
    <col min="258" max="258" width="12.6640625" style="108" customWidth="1"/>
    <col min="259" max="259" width="9.33203125" style="108" bestFit="1" customWidth="1"/>
    <col min="260" max="260" width="3.6640625" style="108" customWidth="1"/>
    <col min="261" max="261" width="9.33203125" style="108" customWidth="1"/>
    <col min="262" max="262" width="6.33203125" style="108" customWidth="1"/>
    <col min="263" max="263" width="22.6640625" style="108" customWidth="1"/>
    <col min="264" max="512" width="9" style="108"/>
    <col min="513" max="513" width="25.6640625" style="108" customWidth="1"/>
    <col min="514" max="514" width="12.6640625" style="108" customWidth="1"/>
    <col min="515" max="515" width="9.33203125" style="108" bestFit="1" customWidth="1"/>
    <col min="516" max="516" width="3.6640625" style="108" customWidth="1"/>
    <col min="517" max="517" width="9.33203125" style="108" customWidth="1"/>
    <col min="518" max="518" width="6.33203125" style="108" customWidth="1"/>
    <col min="519" max="519" width="22.6640625" style="108" customWidth="1"/>
    <col min="520" max="768" width="9" style="108"/>
    <col min="769" max="769" width="25.6640625" style="108" customWidth="1"/>
    <col min="770" max="770" width="12.6640625" style="108" customWidth="1"/>
    <col min="771" max="771" width="9.33203125" style="108" bestFit="1" customWidth="1"/>
    <col min="772" max="772" width="3.6640625" style="108" customWidth="1"/>
    <col min="773" max="773" width="9.33203125" style="108" customWidth="1"/>
    <col min="774" max="774" width="6.33203125" style="108" customWidth="1"/>
    <col min="775" max="775" width="22.6640625" style="108" customWidth="1"/>
    <col min="776" max="1024" width="9" style="108"/>
    <col min="1025" max="1025" width="25.6640625" style="108" customWidth="1"/>
    <col min="1026" max="1026" width="12.6640625" style="108" customWidth="1"/>
    <col min="1027" max="1027" width="9.33203125" style="108" bestFit="1" customWidth="1"/>
    <col min="1028" max="1028" width="3.6640625" style="108" customWidth="1"/>
    <col min="1029" max="1029" width="9.33203125" style="108" customWidth="1"/>
    <col min="1030" max="1030" width="6.33203125" style="108" customWidth="1"/>
    <col min="1031" max="1031" width="22.6640625" style="108" customWidth="1"/>
    <col min="1032" max="1280" width="9" style="108"/>
    <col min="1281" max="1281" width="25.6640625" style="108" customWidth="1"/>
    <col min="1282" max="1282" width="12.6640625" style="108" customWidth="1"/>
    <col min="1283" max="1283" width="9.33203125" style="108" bestFit="1" customWidth="1"/>
    <col min="1284" max="1284" width="3.6640625" style="108" customWidth="1"/>
    <col min="1285" max="1285" width="9.33203125" style="108" customWidth="1"/>
    <col min="1286" max="1286" width="6.33203125" style="108" customWidth="1"/>
    <col min="1287" max="1287" width="22.6640625" style="108" customWidth="1"/>
    <col min="1288" max="1536" width="9" style="108"/>
    <col min="1537" max="1537" width="25.6640625" style="108" customWidth="1"/>
    <col min="1538" max="1538" width="12.6640625" style="108" customWidth="1"/>
    <col min="1539" max="1539" width="9.33203125" style="108" bestFit="1" customWidth="1"/>
    <col min="1540" max="1540" width="3.6640625" style="108" customWidth="1"/>
    <col min="1541" max="1541" width="9.33203125" style="108" customWidth="1"/>
    <col min="1542" max="1542" width="6.33203125" style="108" customWidth="1"/>
    <col min="1543" max="1543" width="22.6640625" style="108" customWidth="1"/>
    <col min="1544" max="1792" width="9" style="108"/>
    <col min="1793" max="1793" width="25.6640625" style="108" customWidth="1"/>
    <col min="1794" max="1794" width="12.6640625" style="108" customWidth="1"/>
    <col min="1795" max="1795" width="9.33203125" style="108" bestFit="1" customWidth="1"/>
    <col min="1796" max="1796" width="3.6640625" style="108" customWidth="1"/>
    <col min="1797" max="1797" width="9.33203125" style="108" customWidth="1"/>
    <col min="1798" max="1798" width="6.33203125" style="108" customWidth="1"/>
    <col min="1799" max="1799" width="22.6640625" style="108" customWidth="1"/>
    <col min="1800" max="2048" width="9" style="108"/>
    <col min="2049" max="2049" width="25.6640625" style="108" customWidth="1"/>
    <col min="2050" max="2050" width="12.6640625" style="108" customWidth="1"/>
    <col min="2051" max="2051" width="9.33203125" style="108" bestFit="1" customWidth="1"/>
    <col min="2052" max="2052" width="3.6640625" style="108" customWidth="1"/>
    <col min="2053" max="2053" width="9.33203125" style="108" customWidth="1"/>
    <col min="2054" max="2054" width="6.33203125" style="108" customWidth="1"/>
    <col min="2055" max="2055" width="22.6640625" style="108" customWidth="1"/>
    <col min="2056" max="2304" width="9" style="108"/>
    <col min="2305" max="2305" width="25.6640625" style="108" customWidth="1"/>
    <col min="2306" max="2306" width="12.6640625" style="108" customWidth="1"/>
    <col min="2307" max="2307" width="9.33203125" style="108" bestFit="1" customWidth="1"/>
    <col min="2308" max="2308" width="3.6640625" style="108" customWidth="1"/>
    <col min="2309" max="2309" width="9.33203125" style="108" customWidth="1"/>
    <col min="2310" max="2310" width="6.33203125" style="108" customWidth="1"/>
    <col min="2311" max="2311" width="22.6640625" style="108" customWidth="1"/>
    <col min="2312" max="2560" width="9" style="108"/>
    <col min="2561" max="2561" width="25.6640625" style="108" customWidth="1"/>
    <col min="2562" max="2562" width="12.6640625" style="108" customWidth="1"/>
    <col min="2563" max="2563" width="9.33203125" style="108" bestFit="1" customWidth="1"/>
    <col min="2564" max="2564" width="3.6640625" style="108" customWidth="1"/>
    <col min="2565" max="2565" width="9.33203125" style="108" customWidth="1"/>
    <col min="2566" max="2566" width="6.33203125" style="108" customWidth="1"/>
    <col min="2567" max="2567" width="22.6640625" style="108" customWidth="1"/>
    <col min="2568" max="2816" width="9" style="108"/>
    <col min="2817" max="2817" width="25.6640625" style="108" customWidth="1"/>
    <col min="2818" max="2818" width="12.6640625" style="108" customWidth="1"/>
    <col min="2819" max="2819" width="9.33203125" style="108" bestFit="1" customWidth="1"/>
    <col min="2820" max="2820" width="3.6640625" style="108" customWidth="1"/>
    <col min="2821" max="2821" width="9.33203125" style="108" customWidth="1"/>
    <col min="2822" max="2822" width="6.33203125" style="108" customWidth="1"/>
    <col min="2823" max="2823" width="22.6640625" style="108" customWidth="1"/>
    <col min="2824" max="3072" width="9" style="108"/>
    <col min="3073" max="3073" width="25.6640625" style="108" customWidth="1"/>
    <col min="3074" max="3074" width="12.6640625" style="108" customWidth="1"/>
    <col min="3075" max="3075" width="9.33203125" style="108" bestFit="1" customWidth="1"/>
    <col min="3076" max="3076" width="3.6640625" style="108" customWidth="1"/>
    <col min="3077" max="3077" width="9.33203125" style="108" customWidth="1"/>
    <col min="3078" max="3078" width="6.33203125" style="108" customWidth="1"/>
    <col min="3079" max="3079" width="22.6640625" style="108" customWidth="1"/>
    <col min="3080" max="3328" width="9" style="108"/>
    <col min="3329" max="3329" width="25.6640625" style="108" customWidth="1"/>
    <col min="3330" max="3330" width="12.6640625" style="108" customWidth="1"/>
    <col min="3331" max="3331" width="9.33203125" style="108" bestFit="1" customWidth="1"/>
    <col min="3332" max="3332" width="3.6640625" style="108" customWidth="1"/>
    <col min="3333" max="3333" width="9.33203125" style="108" customWidth="1"/>
    <col min="3334" max="3334" width="6.33203125" style="108" customWidth="1"/>
    <col min="3335" max="3335" width="22.6640625" style="108" customWidth="1"/>
    <col min="3336" max="3584" width="9" style="108"/>
    <col min="3585" max="3585" width="25.6640625" style="108" customWidth="1"/>
    <col min="3586" max="3586" width="12.6640625" style="108" customWidth="1"/>
    <col min="3587" max="3587" width="9.33203125" style="108" bestFit="1" customWidth="1"/>
    <col min="3588" max="3588" width="3.6640625" style="108" customWidth="1"/>
    <col min="3589" max="3589" width="9.33203125" style="108" customWidth="1"/>
    <col min="3590" max="3590" width="6.33203125" style="108" customWidth="1"/>
    <col min="3591" max="3591" width="22.6640625" style="108" customWidth="1"/>
    <col min="3592" max="3840" width="9" style="108"/>
    <col min="3841" max="3841" width="25.6640625" style="108" customWidth="1"/>
    <col min="3842" max="3842" width="12.6640625" style="108" customWidth="1"/>
    <col min="3843" max="3843" width="9.33203125" style="108" bestFit="1" customWidth="1"/>
    <col min="3844" max="3844" width="3.6640625" style="108" customWidth="1"/>
    <col min="3845" max="3845" width="9.33203125" style="108" customWidth="1"/>
    <col min="3846" max="3846" width="6.33203125" style="108" customWidth="1"/>
    <col min="3847" max="3847" width="22.6640625" style="108" customWidth="1"/>
    <col min="3848" max="4096" width="9" style="108"/>
    <col min="4097" max="4097" width="25.6640625" style="108" customWidth="1"/>
    <col min="4098" max="4098" width="12.6640625" style="108" customWidth="1"/>
    <col min="4099" max="4099" width="9.33203125" style="108" bestFit="1" customWidth="1"/>
    <col min="4100" max="4100" width="3.6640625" style="108" customWidth="1"/>
    <col min="4101" max="4101" width="9.33203125" style="108" customWidth="1"/>
    <col min="4102" max="4102" width="6.33203125" style="108" customWidth="1"/>
    <col min="4103" max="4103" width="22.6640625" style="108" customWidth="1"/>
    <col min="4104" max="4352" width="9" style="108"/>
    <col min="4353" max="4353" width="25.6640625" style="108" customWidth="1"/>
    <col min="4354" max="4354" width="12.6640625" style="108" customWidth="1"/>
    <col min="4355" max="4355" width="9.33203125" style="108" bestFit="1" customWidth="1"/>
    <col min="4356" max="4356" width="3.6640625" style="108" customWidth="1"/>
    <col min="4357" max="4357" width="9.33203125" style="108" customWidth="1"/>
    <col min="4358" max="4358" width="6.33203125" style="108" customWidth="1"/>
    <col min="4359" max="4359" width="22.6640625" style="108" customWidth="1"/>
    <col min="4360" max="4608" width="9" style="108"/>
    <col min="4609" max="4609" width="25.6640625" style="108" customWidth="1"/>
    <col min="4610" max="4610" width="12.6640625" style="108" customWidth="1"/>
    <col min="4611" max="4611" width="9.33203125" style="108" bestFit="1" customWidth="1"/>
    <col min="4612" max="4612" width="3.6640625" style="108" customWidth="1"/>
    <col min="4613" max="4613" width="9.33203125" style="108" customWidth="1"/>
    <col min="4614" max="4614" width="6.33203125" style="108" customWidth="1"/>
    <col min="4615" max="4615" width="22.6640625" style="108" customWidth="1"/>
    <col min="4616" max="4864" width="9" style="108"/>
    <col min="4865" max="4865" width="25.6640625" style="108" customWidth="1"/>
    <col min="4866" max="4866" width="12.6640625" style="108" customWidth="1"/>
    <col min="4867" max="4867" width="9.33203125" style="108" bestFit="1" customWidth="1"/>
    <col min="4868" max="4868" width="3.6640625" style="108" customWidth="1"/>
    <col min="4869" max="4869" width="9.33203125" style="108" customWidth="1"/>
    <col min="4870" max="4870" width="6.33203125" style="108" customWidth="1"/>
    <col min="4871" max="4871" width="22.6640625" style="108" customWidth="1"/>
    <col min="4872" max="5120" width="9" style="108"/>
    <col min="5121" max="5121" width="25.6640625" style="108" customWidth="1"/>
    <col min="5122" max="5122" width="12.6640625" style="108" customWidth="1"/>
    <col min="5123" max="5123" width="9.33203125" style="108" bestFit="1" customWidth="1"/>
    <col min="5124" max="5124" width="3.6640625" style="108" customWidth="1"/>
    <col min="5125" max="5125" width="9.33203125" style="108" customWidth="1"/>
    <col min="5126" max="5126" width="6.33203125" style="108" customWidth="1"/>
    <col min="5127" max="5127" width="22.6640625" style="108" customWidth="1"/>
    <col min="5128" max="5376" width="9" style="108"/>
    <col min="5377" max="5377" width="25.6640625" style="108" customWidth="1"/>
    <col min="5378" max="5378" width="12.6640625" style="108" customWidth="1"/>
    <col min="5379" max="5379" width="9.33203125" style="108" bestFit="1" customWidth="1"/>
    <col min="5380" max="5380" width="3.6640625" style="108" customWidth="1"/>
    <col min="5381" max="5381" width="9.33203125" style="108" customWidth="1"/>
    <col min="5382" max="5382" width="6.33203125" style="108" customWidth="1"/>
    <col min="5383" max="5383" width="22.6640625" style="108" customWidth="1"/>
    <col min="5384" max="5632" width="9" style="108"/>
    <col min="5633" max="5633" width="25.6640625" style="108" customWidth="1"/>
    <col min="5634" max="5634" width="12.6640625" style="108" customWidth="1"/>
    <col min="5635" max="5635" width="9.33203125" style="108" bestFit="1" customWidth="1"/>
    <col min="5636" max="5636" width="3.6640625" style="108" customWidth="1"/>
    <col min="5637" max="5637" width="9.33203125" style="108" customWidth="1"/>
    <col min="5638" max="5638" width="6.33203125" style="108" customWidth="1"/>
    <col min="5639" max="5639" width="22.6640625" style="108" customWidth="1"/>
    <col min="5640" max="5888" width="9" style="108"/>
    <col min="5889" max="5889" width="25.6640625" style="108" customWidth="1"/>
    <col min="5890" max="5890" width="12.6640625" style="108" customWidth="1"/>
    <col min="5891" max="5891" width="9.33203125" style="108" bestFit="1" customWidth="1"/>
    <col min="5892" max="5892" width="3.6640625" style="108" customWidth="1"/>
    <col min="5893" max="5893" width="9.33203125" style="108" customWidth="1"/>
    <col min="5894" max="5894" width="6.33203125" style="108" customWidth="1"/>
    <col min="5895" max="5895" width="22.6640625" style="108" customWidth="1"/>
    <col min="5896" max="6144" width="9" style="108"/>
    <col min="6145" max="6145" width="25.6640625" style="108" customWidth="1"/>
    <col min="6146" max="6146" width="12.6640625" style="108" customWidth="1"/>
    <col min="6147" max="6147" width="9.33203125" style="108" bestFit="1" customWidth="1"/>
    <col min="6148" max="6148" width="3.6640625" style="108" customWidth="1"/>
    <col min="6149" max="6149" width="9.33203125" style="108" customWidth="1"/>
    <col min="6150" max="6150" width="6.33203125" style="108" customWidth="1"/>
    <col min="6151" max="6151" width="22.6640625" style="108" customWidth="1"/>
    <col min="6152" max="6400" width="9" style="108"/>
    <col min="6401" max="6401" width="25.6640625" style="108" customWidth="1"/>
    <col min="6402" max="6402" width="12.6640625" style="108" customWidth="1"/>
    <col min="6403" max="6403" width="9.33203125" style="108" bestFit="1" customWidth="1"/>
    <col min="6404" max="6404" width="3.6640625" style="108" customWidth="1"/>
    <col min="6405" max="6405" width="9.33203125" style="108" customWidth="1"/>
    <col min="6406" max="6406" width="6.33203125" style="108" customWidth="1"/>
    <col min="6407" max="6407" width="22.6640625" style="108" customWidth="1"/>
    <col min="6408" max="6656" width="9" style="108"/>
    <col min="6657" max="6657" width="25.6640625" style="108" customWidth="1"/>
    <col min="6658" max="6658" width="12.6640625" style="108" customWidth="1"/>
    <col min="6659" max="6659" width="9.33203125" style="108" bestFit="1" customWidth="1"/>
    <col min="6660" max="6660" width="3.6640625" style="108" customWidth="1"/>
    <col min="6661" max="6661" width="9.33203125" style="108" customWidth="1"/>
    <col min="6662" max="6662" width="6.33203125" style="108" customWidth="1"/>
    <col min="6663" max="6663" width="22.6640625" style="108" customWidth="1"/>
    <col min="6664" max="6912" width="9" style="108"/>
    <col min="6913" max="6913" width="25.6640625" style="108" customWidth="1"/>
    <col min="6914" max="6914" width="12.6640625" style="108" customWidth="1"/>
    <col min="6915" max="6915" width="9.33203125" style="108" bestFit="1" customWidth="1"/>
    <col min="6916" max="6916" width="3.6640625" style="108" customWidth="1"/>
    <col min="6917" max="6917" width="9.33203125" style="108" customWidth="1"/>
    <col min="6918" max="6918" width="6.33203125" style="108" customWidth="1"/>
    <col min="6919" max="6919" width="22.6640625" style="108" customWidth="1"/>
    <col min="6920" max="7168" width="9" style="108"/>
    <col min="7169" max="7169" width="25.6640625" style="108" customWidth="1"/>
    <col min="7170" max="7170" width="12.6640625" style="108" customWidth="1"/>
    <col min="7171" max="7171" width="9.33203125" style="108" bestFit="1" customWidth="1"/>
    <col min="7172" max="7172" width="3.6640625" style="108" customWidth="1"/>
    <col min="7173" max="7173" width="9.33203125" style="108" customWidth="1"/>
    <col min="7174" max="7174" width="6.33203125" style="108" customWidth="1"/>
    <col min="7175" max="7175" width="22.6640625" style="108" customWidth="1"/>
    <col min="7176" max="7424" width="9" style="108"/>
    <col min="7425" max="7425" width="25.6640625" style="108" customWidth="1"/>
    <col min="7426" max="7426" width="12.6640625" style="108" customWidth="1"/>
    <col min="7427" max="7427" width="9.33203125" style="108" bestFit="1" customWidth="1"/>
    <col min="7428" max="7428" width="3.6640625" style="108" customWidth="1"/>
    <col min="7429" max="7429" width="9.33203125" style="108" customWidth="1"/>
    <col min="7430" max="7430" width="6.33203125" style="108" customWidth="1"/>
    <col min="7431" max="7431" width="22.6640625" style="108" customWidth="1"/>
    <col min="7432" max="7680" width="9" style="108"/>
    <col min="7681" max="7681" width="25.6640625" style="108" customWidth="1"/>
    <col min="7682" max="7682" width="12.6640625" style="108" customWidth="1"/>
    <col min="7683" max="7683" width="9.33203125" style="108" bestFit="1" customWidth="1"/>
    <col min="7684" max="7684" width="3.6640625" style="108" customWidth="1"/>
    <col min="7685" max="7685" width="9.33203125" style="108" customWidth="1"/>
    <col min="7686" max="7686" width="6.33203125" style="108" customWidth="1"/>
    <col min="7687" max="7687" width="22.6640625" style="108" customWidth="1"/>
    <col min="7688" max="7936" width="9" style="108"/>
    <col min="7937" max="7937" width="25.6640625" style="108" customWidth="1"/>
    <col min="7938" max="7938" width="12.6640625" style="108" customWidth="1"/>
    <col min="7939" max="7939" width="9.33203125" style="108" bestFit="1" customWidth="1"/>
    <col min="7940" max="7940" width="3.6640625" style="108" customWidth="1"/>
    <col min="7941" max="7941" width="9.33203125" style="108" customWidth="1"/>
    <col min="7942" max="7942" width="6.33203125" style="108" customWidth="1"/>
    <col min="7943" max="7943" width="22.6640625" style="108" customWidth="1"/>
    <col min="7944" max="8192" width="9" style="108"/>
    <col min="8193" max="8193" width="25.6640625" style="108" customWidth="1"/>
    <col min="8194" max="8194" width="12.6640625" style="108" customWidth="1"/>
    <col min="8195" max="8195" width="9.33203125" style="108" bestFit="1" customWidth="1"/>
    <col min="8196" max="8196" width="3.6640625" style="108" customWidth="1"/>
    <col min="8197" max="8197" width="9.33203125" style="108" customWidth="1"/>
    <col min="8198" max="8198" width="6.33203125" style="108" customWidth="1"/>
    <col min="8199" max="8199" width="22.6640625" style="108" customWidth="1"/>
    <col min="8200" max="8448" width="9" style="108"/>
    <col min="8449" max="8449" width="25.6640625" style="108" customWidth="1"/>
    <col min="8450" max="8450" width="12.6640625" style="108" customWidth="1"/>
    <col min="8451" max="8451" width="9.33203125" style="108" bestFit="1" customWidth="1"/>
    <col min="8452" max="8452" width="3.6640625" style="108" customWidth="1"/>
    <col min="8453" max="8453" width="9.33203125" style="108" customWidth="1"/>
    <col min="8454" max="8454" width="6.33203125" style="108" customWidth="1"/>
    <col min="8455" max="8455" width="22.6640625" style="108" customWidth="1"/>
    <col min="8456" max="8704" width="9" style="108"/>
    <col min="8705" max="8705" width="25.6640625" style="108" customWidth="1"/>
    <col min="8706" max="8706" width="12.6640625" style="108" customWidth="1"/>
    <col min="8707" max="8707" width="9.33203125" style="108" bestFit="1" customWidth="1"/>
    <col min="8708" max="8708" width="3.6640625" style="108" customWidth="1"/>
    <col min="8709" max="8709" width="9.33203125" style="108" customWidth="1"/>
    <col min="8710" max="8710" width="6.33203125" style="108" customWidth="1"/>
    <col min="8711" max="8711" width="22.6640625" style="108" customWidth="1"/>
    <col min="8712" max="8960" width="9" style="108"/>
    <col min="8961" max="8961" width="25.6640625" style="108" customWidth="1"/>
    <col min="8962" max="8962" width="12.6640625" style="108" customWidth="1"/>
    <col min="8963" max="8963" width="9.33203125" style="108" bestFit="1" customWidth="1"/>
    <col min="8964" max="8964" width="3.6640625" style="108" customWidth="1"/>
    <col min="8965" max="8965" width="9.33203125" style="108" customWidth="1"/>
    <col min="8966" max="8966" width="6.33203125" style="108" customWidth="1"/>
    <col min="8967" max="8967" width="22.6640625" style="108" customWidth="1"/>
    <col min="8968" max="9216" width="9" style="108"/>
    <col min="9217" max="9217" width="25.6640625" style="108" customWidth="1"/>
    <col min="9218" max="9218" width="12.6640625" style="108" customWidth="1"/>
    <col min="9219" max="9219" width="9.33203125" style="108" bestFit="1" customWidth="1"/>
    <col min="9220" max="9220" width="3.6640625" style="108" customWidth="1"/>
    <col min="9221" max="9221" width="9.33203125" style="108" customWidth="1"/>
    <col min="9222" max="9222" width="6.33203125" style="108" customWidth="1"/>
    <col min="9223" max="9223" width="22.6640625" style="108" customWidth="1"/>
    <col min="9224" max="9472" width="9" style="108"/>
    <col min="9473" max="9473" width="25.6640625" style="108" customWidth="1"/>
    <col min="9474" max="9474" width="12.6640625" style="108" customWidth="1"/>
    <col min="9475" max="9475" width="9.33203125" style="108" bestFit="1" customWidth="1"/>
    <col min="9476" max="9476" width="3.6640625" style="108" customWidth="1"/>
    <col min="9477" max="9477" width="9.33203125" style="108" customWidth="1"/>
    <col min="9478" max="9478" width="6.33203125" style="108" customWidth="1"/>
    <col min="9479" max="9479" width="22.6640625" style="108" customWidth="1"/>
    <col min="9480" max="9728" width="9" style="108"/>
    <col min="9729" max="9729" width="25.6640625" style="108" customWidth="1"/>
    <col min="9730" max="9730" width="12.6640625" style="108" customWidth="1"/>
    <col min="9731" max="9731" width="9.33203125" style="108" bestFit="1" customWidth="1"/>
    <col min="9732" max="9732" width="3.6640625" style="108" customWidth="1"/>
    <col min="9733" max="9733" width="9.33203125" style="108" customWidth="1"/>
    <col min="9734" max="9734" width="6.33203125" style="108" customWidth="1"/>
    <col min="9735" max="9735" width="22.6640625" style="108" customWidth="1"/>
    <col min="9736" max="9984" width="9" style="108"/>
    <col min="9985" max="9985" width="25.6640625" style="108" customWidth="1"/>
    <col min="9986" max="9986" width="12.6640625" style="108" customWidth="1"/>
    <col min="9987" max="9987" width="9.33203125" style="108" bestFit="1" customWidth="1"/>
    <col min="9988" max="9988" width="3.6640625" style="108" customWidth="1"/>
    <col min="9989" max="9989" width="9.33203125" style="108" customWidth="1"/>
    <col min="9990" max="9990" width="6.33203125" style="108" customWidth="1"/>
    <col min="9991" max="9991" width="22.6640625" style="108" customWidth="1"/>
    <col min="9992" max="10240" width="9" style="108"/>
    <col min="10241" max="10241" width="25.6640625" style="108" customWidth="1"/>
    <col min="10242" max="10242" width="12.6640625" style="108" customWidth="1"/>
    <col min="10243" max="10243" width="9.33203125" style="108" bestFit="1" customWidth="1"/>
    <col min="10244" max="10244" width="3.6640625" style="108" customWidth="1"/>
    <col min="10245" max="10245" width="9.33203125" style="108" customWidth="1"/>
    <col min="10246" max="10246" width="6.33203125" style="108" customWidth="1"/>
    <col min="10247" max="10247" width="22.6640625" style="108" customWidth="1"/>
    <col min="10248" max="10496" width="9" style="108"/>
    <col min="10497" max="10497" width="25.6640625" style="108" customWidth="1"/>
    <col min="10498" max="10498" width="12.6640625" style="108" customWidth="1"/>
    <col min="10499" max="10499" width="9.33203125" style="108" bestFit="1" customWidth="1"/>
    <col min="10500" max="10500" width="3.6640625" style="108" customWidth="1"/>
    <col min="10501" max="10501" width="9.33203125" style="108" customWidth="1"/>
    <col min="10502" max="10502" width="6.33203125" style="108" customWidth="1"/>
    <col min="10503" max="10503" width="22.6640625" style="108" customWidth="1"/>
    <col min="10504" max="10752" width="9" style="108"/>
    <col min="10753" max="10753" width="25.6640625" style="108" customWidth="1"/>
    <col min="10754" max="10754" width="12.6640625" style="108" customWidth="1"/>
    <col min="10755" max="10755" width="9.33203125" style="108" bestFit="1" customWidth="1"/>
    <col min="10756" max="10756" width="3.6640625" style="108" customWidth="1"/>
    <col min="10757" max="10757" width="9.33203125" style="108" customWidth="1"/>
    <col min="10758" max="10758" width="6.33203125" style="108" customWidth="1"/>
    <col min="10759" max="10759" width="22.6640625" style="108" customWidth="1"/>
    <col min="10760" max="11008" width="9" style="108"/>
    <col min="11009" max="11009" width="25.6640625" style="108" customWidth="1"/>
    <col min="11010" max="11010" width="12.6640625" style="108" customWidth="1"/>
    <col min="11011" max="11011" width="9.33203125" style="108" bestFit="1" customWidth="1"/>
    <col min="11012" max="11012" width="3.6640625" style="108" customWidth="1"/>
    <col min="11013" max="11013" width="9.33203125" style="108" customWidth="1"/>
    <col min="11014" max="11014" width="6.33203125" style="108" customWidth="1"/>
    <col min="11015" max="11015" width="22.6640625" style="108" customWidth="1"/>
    <col min="11016" max="11264" width="9" style="108"/>
    <col min="11265" max="11265" width="25.6640625" style="108" customWidth="1"/>
    <col min="11266" max="11266" width="12.6640625" style="108" customWidth="1"/>
    <col min="11267" max="11267" width="9.33203125" style="108" bestFit="1" customWidth="1"/>
    <col min="11268" max="11268" width="3.6640625" style="108" customWidth="1"/>
    <col min="11269" max="11269" width="9.33203125" style="108" customWidth="1"/>
    <col min="11270" max="11270" width="6.33203125" style="108" customWidth="1"/>
    <col min="11271" max="11271" width="22.6640625" style="108" customWidth="1"/>
    <col min="11272" max="11520" width="9" style="108"/>
    <col min="11521" max="11521" width="25.6640625" style="108" customWidth="1"/>
    <col min="11522" max="11522" width="12.6640625" style="108" customWidth="1"/>
    <col min="11523" max="11523" width="9.33203125" style="108" bestFit="1" customWidth="1"/>
    <col min="11524" max="11524" width="3.6640625" style="108" customWidth="1"/>
    <col min="11525" max="11525" width="9.33203125" style="108" customWidth="1"/>
    <col min="11526" max="11526" width="6.33203125" style="108" customWidth="1"/>
    <col min="11527" max="11527" width="22.6640625" style="108" customWidth="1"/>
    <col min="11528" max="11776" width="9" style="108"/>
    <col min="11777" max="11777" width="25.6640625" style="108" customWidth="1"/>
    <col min="11778" max="11778" width="12.6640625" style="108" customWidth="1"/>
    <col min="11779" max="11779" width="9.33203125" style="108" bestFit="1" customWidth="1"/>
    <col min="11780" max="11780" width="3.6640625" style="108" customWidth="1"/>
    <col min="11781" max="11781" width="9.33203125" style="108" customWidth="1"/>
    <col min="11782" max="11782" width="6.33203125" style="108" customWidth="1"/>
    <col min="11783" max="11783" width="22.6640625" style="108" customWidth="1"/>
    <col min="11784" max="12032" width="9" style="108"/>
    <col min="12033" max="12033" width="25.6640625" style="108" customWidth="1"/>
    <col min="12034" max="12034" width="12.6640625" style="108" customWidth="1"/>
    <col min="12035" max="12035" width="9.33203125" style="108" bestFit="1" customWidth="1"/>
    <col min="12036" max="12036" width="3.6640625" style="108" customWidth="1"/>
    <col min="12037" max="12037" width="9.33203125" style="108" customWidth="1"/>
    <col min="12038" max="12038" width="6.33203125" style="108" customWidth="1"/>
    <col min="12039" max="12039" width="22.6640625" style="108" customWidth="1"/>
    <col min="12040" max="12288" width="9" style="108"/>
    <col min="12289" max="12289" width="25.6640625" style="108" customWidth="1"/>
    <col min="12290" max="12290" width="12.6640625" style="108" customWidth="1"/>
    <col min="12291" max="12291" width="9.33203125" style="108" bestFit="1" customWidth="1"/>
    <col min="12292" max="12292" width="3.6640625" style="108" customWidth="1"/>
    <col min="12293" max="12293" width="9.33203125" style="108" customWidth="1"/>
    <col min="12294" max="12294" width="6.33203125" style="108" customWidth="1"/>
    <col min="12295" max="12295" width="22.6640625" style="108" customWidth="1"/>
    <col min="12296" max="12544" width="9" style="108"/>
    <col min="12545" max="12545" width="25.6640625" style="108" customWidth="1"/>
    <col min="12546" max="12546" width="12.6640625" style="108" customWidth="1"/>
    <col min="12547" max="12547" width="9.33203125" style="108" bestFit="1" customWidth="1"/>
    <col min="12548" max="12548" width="3.6640625" style="108" customWidth="1"/>
    <col min="12549" max="12549" width="9.33203125" style="108" customWidth="1"/>
    <col min="12550" max="12550" width="6.33203125" style="108" customWidth="1"/>
    <col min="12551" max="12551" width="22.6640625" style="108" customWidth="1"/>
    <col min="12552" max="12800" width="9" style="108"/>
    <col min="12801" max="12801" width="25.6640625" style="108" customWidth="1"/>
    <col min="12802" max="12802" width="12.6640625" style="108" customWidth="1"/>
    <col min="12803" max="12803" width="9.33203125" style="108" bestFit="1" customWidth="1"/>
    <col min="12804" max="12804" width="3.6640625" style="108" customWidth="1"/>
    <col min="12805" max="12805" width="9.33203125" style="108" customWidth="1"/>
    <col min="12806" max="12806" width="6.33203125" style="108" customWidth="1"/>
    <col min="12807" max="12807" width="22.6640625" style="108" customWidth="1"/>
    <col min="12808" max="13056" width="9" style="108"/>
    <col min="13057" max="13057" width="25.6640625" style="108" customWidth="1"/>
    <col min="13058" max="13058" width="12.6640625" style="108" customWidth="1"/>
    <col min="13059" max="13059" width="9.33203125" style="108" bestFit="1" customWidth="1"/>
    <col min="13060" max="13060" width="3.6640625" style="108" customWidth="1"/>
    <col min="13061" max="13061" width="9.33203125" style="108" customWidth="1"/>
    <col min="13062" max="13062" width="6.33203125" style="108" customWidth="1"/>
    <col min="13063" max="13063" width="22.6640625" style="108" customWidth="1"/>
    <col min="13064" max="13312" width="9" style="108"/>
    <col min="13313" max="13313" width="25.6640625" style="108" customWidth="1"/>
    <col min="13314" max="13314" width="12.6640625" style="108" customWidth="1"/>
    <col min="13315" max="13315" width="9.33203125" style="108" bestFit="1" customWidth="1"/>
    <col min="13316" max="13316" width="3.6640625" style="108" customWidth="1"/>
    <col min="13317" max="13317" width="9.33203125" style="108" customWidth="1"/>
    <col min="13318" max="13318" width="6.33203125" style="108" customWidth="1"/>
    <col min="13319" max="13319" width="22.6640625" style="108" customWidth="1"/>
    <col min="13320" max="13568" width="9" style="108"/>
    <col min="13569" max="13569" width="25.6640625" style="108" customWidth="1"/>
    <col min="13570" max="13570" width="12.6640625" style="108" customWidth="1"/>
    <col min="13571" max="13571" width="9.33203125" style="108" bestFit="1" customWidth="1"/>
    <col min="13572" max="13572" width="3.6640625" style="108" customWidth="1"/>
    <col min="13573" max="13573" width="9.33203125" style="108" customWidth="1"/>
    <col min="13574" max="13574" width="6.33203125" style="108" customWidth="1"/>
    <col min="13575" max="13575" width="22.6640625" style="108" customWidth="1"/>
    <col min="13576" max="13824" width="9" style="108"/>
    <col min="13825" max="13825" width="25.6640625" style="108" customWidth="1"/>
    <col min="13826" max="13826" width="12.6640625" style="108" customWidth="1"/>
    <col min="13827" max="13827" width="9.33203125" style="108" bestFit="1" customWidth="1"/>
    <col min="13828" max="13828" width="3.6640625" style="108" customWidth="1"/>
    <col min="13829" max="13829" width="9.33203125" style="108" customWidth="1"/>
    <col min="13830" max="13830" width="6.33203125" style="108" customWidth="1"/>
    <col min="13831" max="13831" width="22.6640625" style="108" customWidth="1"/>
    <col min="13832" max="14080" width="9" style="108"/>
    <col min="14081" max="14081" width="25.6640625" style="108" customWidth="1"/>
    <col min="14082" max="14082" width="12.6640625" style="108" customWidth="1"/>
    <col min="14083" max="14083" width="9.33203125" style="108" bestFit="1" customWidth="1"/>
    <col min="14084" max="14084" width="3.6640625" style="108" customWidth="1"/>
    <col min="14085" max="14085" width="9.33203125" style="108" customWidth="1"/>
    <col min="14086" max="14086" width="6.33203125" style="108" customWidth="1"/>
    <col min="14087" max="14087" width="22.6640625" style="108" customWidth="1"/>
    <col min="14088" max="14336" width="9" style="108"/>
    <col min="14337" max="14337" width="25.6640625" style="108" customWidth="1"/>
    <col min="14338" max="14338" width="12.6640625" style="108" customWidth="1"/>
    <col min="14339" max="14339" width="9.33203125" style="108" bestFit="1" customWidth="1"/>
    <col min="14340" max="14340" width="3.6640625" style="108" customWidth="1"/>
    <col min="14341" max="14341" width="9.33203125" style="108" customWidth="1"/>
    <col min="14342" max="14342" width="6.33203125" style="108" customWidth="1"/>
    <col min="14343" max="14343" width="22.6640625" style="108" customWidth="1"/>
    <col min="14344" max="14592" width="9" style="108"/>
    <col min="14593" max="14593" width="25.6640625" style="108" customWidth="1"/>
    <col min="14594" max="14594" width="12.6640625" style="108" customWidth="1"/>
    <col min="14595" max="14595" width="9.33203125" style="108" bestFit="1" customWidth="1"/>
    <col min="14596" max="14596" width="3.6640625" style="108" customWidth="1"/>
    <col min="14597" max="14597" width="9.33203125" style="108" customWidth="1"/>
    <col min="14598" max="14598" width="6.33203125" style="108" customWidth="1"/>
    <col min="14599" max="14599" width="22.6640625" style="108" customWidth="1"/>
    <col min="14600" max="14848" width="9" style="108"/>
    <col min="14849" max="14849" width="25.6640625" style="108" customWidth="1"/>
    <col min="14850" max="14850" width="12.6640625" style="108" customWidth="1"/>
    <col min="14851" max="14851" width="9.33203125" style="108" bestFit="1" customWidth="1"/>
    <col min="14852" max="14852" width="3.6640625" style="108" customWidth="1"/>
    <col min="14853" max="14853" width="9.33203125" style="108" customWidth="1"/>
    <col min="14854" max="14854" width="6.33203125" style="108" customWidth="1"/>
    <col min="14855" max="14855" width="22.6640625" style="108" customWidth="1"/>
    <col min="14856" max="15104" width="9" style="108"/>
    <col min="15105" max="15105" width="25.6640625" style="108" customWidth="1"/>
    <col min="15106" max="15106" width="12.6640625" style="108" customWidth="1"/>
    <col min="15107" max="15107" width="9.33203125" style="108" bestFit="1" customWidth="1"/>
    <col min="15108" max="15108" width="3.6640625" style="108" customWidth="1"/>
    <col min="15109" max="15109" width="9.33203125" style="108" customWidth="1"/>
    <col min="15110" max="15110" width="6.33203125" style="108" customWidth="1"/>
    <col min="15111" max="15111" width="22.6640625" style="108" customWidth="1"/>
    <col min="15112" max="15360" width="9" style="108"/>
    <col min="15361" max="15361" width="25.6640625" style="108" customWidth="1"/>
    <col min="15362" max="15362" width="12.6640625" style="108" customWidth="1"/>
    <col min="15363" max="15363" width="9.33203125" style="108" bestFit="1" customWidth="1"/>
    <col min="15364" max="15364" width="3.6640625" style="108" customWidth="1"/>
    <col min="15365" max="15365" width="9.33203125" style="108" customWidth="1"/>
    <col min="15366" max="15366" width="6.33203125" style="108" customWidth="1"/>
    <col min="15367" max="15367" width="22.6640625" style="108" customWidth="1"/>
    <col min="15368" max="15616" width="9" style="108"/>
    <col min="15617" max="15617" width="25.6640625" style="108" customWidth="1"/>
    <col min="15618" max="15618" width="12.6640625" style="108" customWidth="1"/>
    <col min="15619" max="15619" width="9.33203125" style="108" bestFit="1" customWidth="1"/>
    <col min="15620" max="15620" width="3.6640625" style="108" customWidth="1"/>
    <col min="15621" max="15621" width="9.33203125" style="108" customWidth="1"/>
    <col min="15622" max="15622" width="6.33203125" style="108" customWidth="1"/>
    <col min="15623" max="15623" width="22.6640625" style="108" customWidth="1"/>
    <col min="15624" max="15872" width="9" style="108"/>
    <col min="15873" max="15873" width="25.6640625" style="108" customWidth="1"/>
    <col min="15874" max="15874" width="12.6640625" style="108" customWidth="1"/>
    <col min="15875" max="15875" width="9.33203125" style="108" bestFit="1" customWidth="1"/>
    <col min="15876" max="15876" width="3.6640625" style="108" customWidth="1"/>
    <col min="15877" max="15877" width="9.33203125" style="108" customWidth="1"/>
    <col min="15878" max="15878" width="6.33203125" style="108" customWidth="1"/>
    <col min="15879" max="15879" width="22.6640625" style="108" customWidth="1"/>
    <col min="15880" max="16128" width="9" style="108"/>
    <col min="16129" max="16129" width="25.6640625" style="108" customWidth="1"/>
    <col min="16130" max="16130" width="12.6640625" style="108" customWidth="1"/>
    <col min="16131" max="16131" width="9.33203125" style="108" bestFit="1" customWidth="1"/>
    <col min="16132" max="16132" width="3.6640625" style="108" customWidth="1"/>
    <col min="16133" max="16133" width="9.33203125" style="108" customWidth="1"/>
    <col min="16134" max="16134" width="6.33203125" style="108" customWidth="1"/>
    <col min="16135" max="16135" width="22.6640625" style="108" customWidth="1"/>
    <col min="16136" max="16384" width="9" style="108"/>
  </cols>
  <sheetData>
    <row r="1" spans="1:7" ht="15" customHeight="1">
      <c r="A1" s="956" t="s">
        <v>333</v>
      </c>
      <c r="B1" s="957"/>
      <c r="C1" s="956"/>
      <c r="D1" s="956"/>
    </row>
    <row r="2" spans="1:7" ht="15" customHeight="1">
      <c r="A2" s="340"/>
      <c r="B2" s="341"/>
      <c r="C2" s="340"/>
      <c r="D2" s="340"/>
    </row>
    <row r="3" spans="1:7" ht="15" customHeight="1">
      <c r="A3" s="118" t="s">
        <v>334</v>
      </c>
      <c r="B3" s="300"/>
    </row>
    <row r="5" spans="1:7" ht="16.2">
      <c r="B5" s="107"/>
      <c r="C5" s="107"/>
      <c r="D5" s="107"/>
      <c r="E5" s="107"/>
      <c r="F5" s="107"/>
      <c r="G5" s="97"/>
    </row>
    <row r="6" spans="1:7" ht="15" customHeight="1">
      <c r="A6" s="44"/>
      <c r="D6" s="44"/>
    </row>
    <row r="8" spans="1:7" ht="15" customHeight="1">
      <c r="A8" s="109" t="s">
        <v>335</v>
      </c>
      <c r="B8" s="109" t="s">
        <v>336</v>
      </c>
      <c r="C8" s="947" t="s">
        <v>337</v>
      </c>
      <c r="D8" s="1070"/>
      <c r="E8" s="1071"/>
      <c r="F8" s="110" t="s">
        <v>338</v>
      </c>
      <c r="G8" s="109" t="s">
        <v>339</v>
      </c>
    </row>
    <row r="9" spans="1:7" ht="15" customHeight="1">
      <c r="A9" s="111"/>
      <c r="B9" s="127"/>
      <c r="C9" s="105"/>
      <c r="D9" s="112"/>
      <c r="E9" s="113"/>
      <c r="F9" s="127"/>
      <c r="G9" s="111"/>
    </row>
    <row r="10" spans="1:7" ht="15" customHeight="1">
      <c r="A10" s="114"/>
      <c r="B10" s="128"/>
      <c r="C10" s="115"/>
      <c r="D10" s="44"/>
      <c r="E10" s="116"/>
      <c r="F10" s="128"/>
      <c r="G10" s="114"/>
    </row>
    <row r="11" spans="1:7" ht="15" customHeight="1">
      <c r="A11" s="114"/>
      <c r="B11" s="128"/>
      <c r="C11" s="106"/>
      <c r="D11" s="44"/>
      <c r="E11" s="117"/>
      <c r="F11" s="128"/>
      <c r="G11" s="114"/>
    </row>
    <row r="12" spans="1:7" ht="15" customHeight="1">
      <c r="A12" s="114"/>
      <c r="B12" s="128"/>
      <c r="C12" s="115"/>
      <c r="D12" s="44"/>
      <c r="E12" s="116"/>
      <c r="F12" s="128"/>
      <c r="G12" s="114"/>
    </row>
    <row r="13" spans="1:7" ht="15" customHeight="1">
      <c r="A13" s="114"/>
      <c r="B13" s="128"/>
      <c r="C13" s="267"/>
      <c r="D13" s="44"/>
      <c r="E13" s="268"/>
      <c r="F13" s="128"/>
      <c r="G13" s="114"/>
    </row>
    <row r="14" spans="1:7" ht="15" customHeight="1">
      <c r="A14" s="114"/>
      <c r="B14" s="128"/>
      <c r="C14" s="115"/>
      <c r="D14" s="44"/>
      <c r="E14" s="116"/>
      <c r="F14" s="128"/>
      <c r="G14" s="114"/>
    </row>
    <row r="15" spans="1:7" ht="15" customHeight="1">
      <c r="A15" s="114"/>
      <c r="B15" s="128"/>
      <c r="C15" s="106"/>
      <c r="D15" s="44"/>
      <c r="E15" s="117"/>
      <c r="F15" s="128"/>
      <c r="G15" s="114"/>
    </row>
    <row r="16" spans="1:7" ht="15" customHeight="1">
      <c r="A16" s="114"/>
      <c r="B16" s="128"/>
      <c r="C16" s="106"/>
      <c r="D16" s="44"/>
      <c r="E16" s="117"/>
      <c r="F16" s="128"/>
      <c r="G16" s="114"/>
    </row>
    <row r="17" spans="1:7" ht="15" customHeight="1">
      <c r="A17" s="114"/>
      <c r="B17" s="128"/>
      <c r="C17" s="106"/>
      <c r="D17" s="44"/>
      <c r="E17" s="117"/>
      <c r="F17" s="128"/>
      <c r="G17" s="114"/>
    </row>
    <row r="18" spans="1:7" ht="15" customHeight="1">
      <c r="A18" s="114"/>
      <c r="B18" s="128"/>
      <c r="C18" s="106"/>
      <c r="D18" s="44"/>
      <c r="E18" s="117"/>
      <c r="F18" s="128"/>
      <c r="G18" s="114"/>
    </row>
    <row r="19" spans="1:7" ht="15" customHeight="1">
      <c r="A19" s="114"/>
      <c r="B19" s="128"/>
      <c r="C19" s="106"/>
      <c r="D19" s="44"/>
      <c r="E19" s="117"/>
      <c r="F19" s="128"/>
      <c r="G19" s="114"/>
    </row>
    <row r="20" spans="1:7" ht="15" customHeight="1">
      <c r="A20" s="114"/>
      <c r="B20" s="128"/>
      <c r="C20" s="106"/>
      <c r="D20" s="44"/>
      <c r="E20" s="117"/>
      <c r="F20" s="128"/>
      <c r="G20" s="114"/>
    </row>
    <row r="21" spans="1:7" ht="15" customHeight="1">
      <c r="A21" s="114"/>
      <c r="B21" s="128"/>
      <c r="C21" s="106"/>
      <c r="D21" s="44"/>
      <c r="E21" s="117"/>
      <c r="F21" s="128"/>
      <c r="G21" s="114"/>
    </row>
    <row r="22" spans="1:7" ht="15" customHeight="1">
      <c r="A22" s="114"/>
      <c r="B22" s="128"/>
      <c r="C22" s="106"/>
      <c r="D22" s="44"/>
      <c r="E22" s="117"/>
      <c r="F22" s="128"/>
      <c r="G22" s="114"/>
    </row>
    <row r="23" spans="1:7" ht="15" customHeight="1">
      <c r="A23" s="114"/>
      <c r="B23" s="128"/>
      <c r="C23" s="106"/>
      <c r="D23" s="44"/>
      <c r="E23" s="117"/>
      <c r="F23" s="128"/>
      <c r="G23" s="114"/>
    </row>
    <row r="24" spans="1:7" ht="15" customHeight="1">
      <c r="A24" s="114"/>
      <c r="B24" s="128"/>
      <c r="C24" s="106"/>
      <c r="D24" s="44"/>
      <c r="E24" s="117"/>
      <c r="F24" s="128"/>
      <c r="G24" s="114"/>
    </row>
    <row r="25" spans="1:7" ht="15" customHeight="1">
      <c r="A25" s="114"/>
      <c r="B25" s="128"/>
      <c r="C25" s="106"/>
      <c r="D25" s="44"/>
      <c r="E25" s="117"/>
      <c r="F25" s="128"/>
      <c r="G25" s="114"/>
    </row>
    <row r="26" spans="1:7" ht="15" customHeight="1">
      <c r="A26" s="114"/>
      <c r="B26" s="128"/>
      <c r="C26" s="106"/>
      <c r="D26" s="44"/>
      <c r="E26" s="117"/>
      <c r="F26" s="128"/>
      <c r="G26" s="114"/>
    </row>
    <row r="27" spans="1:7" ht="15" customHeight="1">
      <c r="A27" s="114"/>
      <c r="B27" s="128"/>
      <c r="C27" s="106"/>
      <c r="D27" s="44"/>
      <c r="E27" s="117"/>
      <c r="F27" s="128"/>
      <c r="G27" s="114"/>
    </row>
    <row r="28" spans="1:7" ht="15" customHeight="1">
      <c r="A28" s="114"/>
      <c r="B28" s="128"/>
      <c r="C28" s="106"/>
      <c r="D28" s="44"/>
      <c r="E28" s="117"/>
      <c r="F28" s="128"/>
      <c r="G28" s="114"/>
    </row>
    <row r="29" spans="1:7" ht="15" customHeight="1">
      <c r="A29" s="114"/>
      <c r="B29" s="128"/>
      <c r="C29" s="106"/>
      <c r="D29" s="44"/>
      <c r="E29" s="117"/>
      <c r="F29" s="128"/>
      <c r="G29" s="114"/>
    </row>
    <row r="30" spans="1:7" ht="15" customHeight="1">
      <c r="A30" s="114"/>
      <c r="B30" s="128"/>
      <c r="C30" s="106"/>
      <c r="D30" s="44"/>
      <c r="E30" s="117"/>
      <c r="F30" s="128"/>
      <c r="G30" s="114"/>
    </row>
    <row r="31" spans="1:7" ht="15" customHeight="1">
      <c r="A31" s="114"/>
      <c r="B31" s="128"/>
      <c r="C31" s="106"/>
      <c r="D31" s="44"/>
      <c r="E31" s="117"/>
      <c r="F31" s="128"/>
      <c r="G31" s="114"/>
    </row>
    <row r="32" spans="1:7" ht="15" customHeight="1">
      <c r="A32" s="114"/>
      <c r="B32" s="128"/>
      <c r="C32" s="106"/>
      <c r="D32" s="44"/>
      <c r="E32" s="117"/>
      <c r="F32" s="128"/>
      <c r="G32" s="114"/>
    </row>
    <row r="33" spans="1:7" ht="15" customHeight="1">
      <c r="A33" s="114"/>
      <c r="B33" s="128"/>
      <c r="C33" s="106"/>
      <c r="D33" s="44"/>
      <c r="E33" s="117"/>
      <c r="F33" s="128"/>
      <c r="G33" s="114"/>
    </row>
    <row r="34" spans="1:7" ht="15" customHeight="1">
      <c r="A34" s="114"/>
      <c r="B34" s="128"/>
      <c r="C34" s="106"/>
      <c r="D34" s="44"/>
      <c r="E34" s="117"/>
      <c r="F34" s="128"/>
      <c r="G34" s="114"/>
    </row>
    <row r="35" spans="1:7" ht="15" customHeight="1" thickBot="1">
      <c r="A35" s="114"/>
      <c r="B35" s="128"/>
      <c r="C35" s="106"/>
      <c r="D35" s="44"/>
      <c r="E35" s="117"/>
      <c r="F35" s="128"/>
      <c r="G35" s="269"/>
    </row>
    <row r="36" spans="1:7" ht="15" customHeight="1" thickTop="1">
      <c r="A36" s="270"/>
      <c r="B36" s="271" t="s">
        <v>340</v>
      </c>
      <c r="C36" s="271"/>
      <c r="D36" s="272"/>
      <c r="E36" s="273"/>
      <c r="F36" s="274">
        <f>SUM(F9:F35)</f>
        <v>0</v>
      </c>
      <c r="G36" s="260"/>
    </row>
    <row r="37" spans="1:7" ht="15" customHeight="1">
      <c r="A37" s="108" t="s">
        <v>341</v>
      </c>
    </row>
  </sheetData>
  <mergeCells count="2">
    <mergeCell ref="C8:E8"/>
    <mergeCell ref="A1:D1"/>
  </mergeCells>
  <phoneticPr fontId="4"/>
  <printOptions horizontalCentered="1"/>
  <pageMargins left="0.78740157480314965" right="0.59055118110236227" top="0.98425196850393704" bottom="0.78740157480314965" header="0.51181102362204722" footer="0.51181102362204722"/>
  <pageSetup paperSize="9" scale="93"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43">
    <tabColor rgb="FF00B0F0"/>
  </sheetPr>
  <dimension ref="A1:G28"/>
  <sheetViews>
    <sheetView view="pageBreakPreview" zoomScale="85" zoomScaleNormal="100" zoomScaleSheetLayoutView="85" workbookViewId="0">
      <selection activeCell="AB7" sqref="AB7"/>
    </sheetView>
  </sheetViews>
  <sheetFormatPr defaultRowHeight="14.4"/>
  <cols>
    <col min="1" max="1" width="25.44140625" style="262" customWidth="1"/>
    <col min="2" max="2" width="14" style="262" customWidth="1"/>
    <col min="3" max="3" width="12.109375" style="262" customWidth="1"/>
    <col min="4" max="4" width="19.21875" style="262" customWidth="1"/>
    <col min="5" max="5" width="17.33203125" style="262" customWidth="1"/>
    <col min="6" max="6" width="28.44140625" style="262" customWidth="1"/>
    <col min="7" max="7" width="36" style="262" customWidth="1"/>
    <col min="8" max="256" width="9" style="262"/>
    <col min="257" max="257" width="25.44140625" style="262" customWidth="1"/>
    <col min="258" max="258" width="14" style="262" customWidth="1"/>
    <col min="259" max="259" width="12.109375" style="262" customWidth="1"/>
    <col min="260" max="260" width="19.21875" style="262" customWidth="1"/>
    <col min="261" max="261" width="17.33203125" style="262" customWidth="1"/>
    <col min="262" max="262" width="28.44140625" style="262" customWidth="1"/>
    <col min="263" max="263" width="53.44140625" style="262" customWidth="1"/>
    <col min="264" max="512" width="9" style="262"/>
    <col min="513" max="513" width="25.44140625" style="262" customWidth="1"/>
    <col min="514" max="514" width="14" style="262" customWidth="1"/>
    <col min="515" max="515" width="12.109375" style="262" customWidth="1"/>
    <col min="516" max="516" width="19.21875" style="262" customWidth="1"/>
    <col min="517" max="517" width="17.33203125" style="262" customWidth="1"/>
    <col min="518" max="518" width="28.44140625" style="262" customWidth="1"/>
    <col min="519" max="519" width="53.44140625" style="262" customWidth="1"/>
    <col min="520" max="768" width="9" style="262"/>
    <col min="769" max="769" width="25.44140625" style="262" customWidth="1"/>
    <col min="770" max="770" width="14" style="262" customWidth="1"/>
    <col min="771" max="771" width="12.109375" style="262" customWidth="1"/>
    <col min="772" max="772" width="19.21875" style="262" customWidth="1"/>
    <col min="773" max="773" width="17.33203125" style="262" customWidth="1"/>
    <col min="774" max="774" width="28.44140625" style="262" customWidth="1"/>
    <col min="775" max="775" width="53.44140625" style="262" customWidth="1"/>
    <col min="776" max="1024" width="9" style="262"/>
    <col min="1025" max="1025" width="25.44140625" style="262" customWidth="1"/>
    <col min="1026" max="1026" width="14" style="262" customWidth="1"/>
    <col min="1027" max="1027" width="12.109375" style="262" customWidth="1"/>
    <col min="1028" max="1028" width="19.21875" style="262" customWidth="1"/>
    <col min="1029" max="1029" width="17.33203125" style="262" customWidth="1"/>
    <col min="1030" max="1030" width="28.44140625" style="262" customWidth="1"/>
    <col min="1031" max="1031" width="53.44140625" style="262" customWidth="1"/>
    <col min="1032" max="1280" width="9" style="262"/>
    <col min="1281" max="1281" width="25.44140625" style="262" customWidth="1"/>
    <col min="1282" max="1282" width="14" style="262" customWidth="1"/>
    <col min="1283" max="1283" width="12.109375" style="262" customWidth="1"/>
    <col min="1284" max="1284" width="19.21875" style="262" customWidth="1"/>
    <col min="1285" max="1285" width="17.33203125" style="262" customWidth="1"/>
    <col min="1286" max="1286" width="28.44140625" style="262" customWidth="1"/>
    <col min="1287" max="1287" width="53.44140625" style="262" customWidth="1"/>
    <col min="1288" max="1536" width="9" style="262"/>
    <col min="1537" max="1537" width="25.44140625" style="262" customWidth="1"/>
    <col min="1538" max="1538" width="14" style="262" customWidth="1"/>
    <col min="1539" max="1539" width="12.109375" style="262" customWidth="1"/>
    <col min="1540" max="1540" width="19.21875" style="262" customWidth="1"/>
    <col min="1541" max="1541" width="17.33203125" style="262" customWidth="1"/>
    <col min="1542" max="1542" width="28.44140625" style="262" customWidth="1"/>
    <col min="1543" max="1543" width="53.44140625" style="262" customWidth="1"/>
    <col min="1544" max="1792" width="9" style="262"/>
    <col min="1793" max="1793" width="25.44140625" style="262" customWidth="1"/>
    <col min="1794" max="1794" width="14" style="262" customWidth="1"/>
    <col min="1795" max="1795" width="12.109375" style="262" customWidth="1"/>
    <col min="1796" max="1796" width="19.21875" style="262" customWidth="1"/>
    <col min="1797" max="1797" width="17.33203125" style="262" customWidth="1"/>
    <col min="1798" max="1798" width="28.44140625" style="262" customWidth="1"/>
    <col min="1799" max="1799" width="53.44140625" style="262" customWidth="1"/>
    <col min="1800" max="2048" width="9" style="262"/>
    <col min="2049" max="2049" width="25.44140625" style="262" customWidth="1"/>
    <col min="2050" max="2050" width="14" style="262" customWidth="1"/>
    <col min="2051" max="2051" width="12.109375" style="262" customWidth="1"/>
    <col min="2052" max="2052" width="19.21875" style="262" customWidth="1"/>
    <col min="2053" max="2053" width="17.33203125" style="262" customWidth="1"/>
    <col min="2054" max="2054" width="28.44140625" style="262" customWidth="1"/>
    <col min="2055" max="2055" width="53.44140625" style="262" customWidth="1"/>
    <col min="2056" max="2304" width="9" style="262"/>
    <col min="2305" max="2305" width="25.44140625" style="262" customWidth="1"/>
    <col min="2306" max="2306" width="14" style="262" customWidth="1"/>
    <col min="2307" max="2307" width="12.109375" style="262" customWidth="1"/>
    <col min="2308" max="2308" width="19.21875" style="262" customWidth="1"/>
    <col min="2309" max="2309" width="17.33203125" style="262" customWidth="1"/>
    <col min="2310" max="2310" width="28.44140625" style="262" customWidth="1"/>
    <col min="2311" max="2311" width="53.44140625" style="262" customWidth="1"/>
    <col min="2312" max="2560" width="9" style="262"/>
    <col min="2561" max="2561" width="25.44140625" style="262" customWidth="1"/>
    <col min="2562" max="2562" width="14" style="262" customWidth="1"/>
    <col min="2563" max="2563" width="12.109375" style="262" customWidth="1"/>
    <col min="2564" max="2564" width="19.21875" style="262" customWidth="1"/>
    <col min="2565" max="2565" width="17.33203125" style="262" customWidth="1"/>
    <col min="2566" max="2566" width="28.44140625" style="262" customWidth="1"/>
    <col min="2567" max="2567" width="53.44140625" style="262" customWidth="1"/>
    <col min="2568" max="2816" width="9" style="262"/>
    <col min="2817" max="2817" width="25.44140625" style="262" customWidth="1"/>
    <col min="2818" max="2818" width="14" style="262" customWidth="1"/>
    <col min="2819" max="2819" width="12.109375" style="262" customWidth="1"/>
    <col min="2820" max="2820" width="19.21875" style="262" customWidth="1"/>
    <col min="2821" max="2821" width="17.33203125" style="262" customWidth="1"/>
    <col min="2822" max="2822" width="28.44140625" style="262" customWidth="1"/>
    <col min="2823" max="2823" width="53.44140625" style="262" customWidth="1"/>
    <col min="2824" max="3072" width="9" style="262"/>
    <col min="3073" max="3073" width="25.44140625" style="262" customWidth="1"/>
    <col min="3074" max="3074" width="14" style="262" customWidth="1"/>
    <col min="3075" max="3075" width="12.109375" style="262" customWidth="1"/>
    <col min="3076" max="3076" width="19.21875" style="262" customWidth="1"/>
    <col min="3077" max="3077" width="17.33203125" style="262" customWidth="1"/>
    <col min="3078" max="3078" width="28.44140625" style="262" customWidth="1"/>
    <col min="3079" max="3079" width="53.44140625" style="262" customWidth="1"/>
    <col min="3080" max="3328" width="9" style="262"/>
    <col min="3329" max="3329" width="25.44140625" style="262" customWidth="1"/>
    <col min="3330" max="3330" width="14" style="262" customWidth="1"/>
    <col min="3331" max="3331" width="12.109375" style="262" customWidth="1"/>
    <col min="3332" max="3332" width="19.21875" style="262" customWidth="1"/>
    <col min="3333" max="3333" width="17.33203125" style="262" customWidth="1"/>
    <col min="3334" max="3334" width="28.44140625" style="262" customWidth="1"/>
    <col min="3335" max="3335" width="53.44140625" style="262" customWidth="1"/>
    <col min="3336" max="3584" width="9" style="262"/>
    <col min="3585" max="3585" width="25.44140625" style="262" customWidth="1"/>
    <col min="3586" max="3586" width="14" style="262" customWidth="1"/>
    <col min="3587" max="3587" width="12.109375" style="262" customWidth="1"/>
    <col min="3588" max="3588" width="19.21875" style="262" customWidth="1"/>
    <col min="3589" max="3589" width="17.33203125" style="262" customWidth="1"/>
    <col min="3590" max="3590" width="28.44140625" style="262" customWidth="1"/>
    <col min="3591" max="3591" width="53.44140625" style="262" customWidth="1"/>
    <col min="3592" max="3840" width="9" style="262"/>
    <col min="3841" max="3841" width="25.44140625" style="262" customWidth="1"/>
    <col min="3842" max="3842" width="14" style="262" customWidth="1"/>
    <col min="3843" max="3843" width="12.109375" style="262" customWidth="1"/>
    <col min="3844" max="3844" width="19.21875" style="262" customWidth="1"/>
    <col min="3845" max="3845" width="17.33203125" style="262" customWidth="1"/>
    <col min="3846" max="3846" width="28.44140625" style="262" customWidth="1"/>
    <col min="3847" max="3847" width="53.44140625" style="262" customWidth="1"/>
    <col min="3848" max="4096" width="9" style="262"/>
    <col min="4097" max="4097" width="25.44140625" style="262" customWidth="1"/>
    <col min="4098" max="4098" width="14" style="262" customWidth="1"/>
    <col min="4099" max="4099" width="12.109375" style="262" customWidth="1"/>
    <col min="4100" max="4100" width="19.21875" style="262" customWidth="1"/>
    <col min="4101" max="4101" width="17.33203125" style="262" customWidth="1"/>
    <col min="4102" max="4102" width="28.44140625" style="262" customWidth="1"/>
    <col min="4103" max="4103" width="53.44140625" style="262" customWidth="1"/>
    <col min="4104" max="4352" width="9" style="262"/>
    <col min="4353" max="4353" width="25.44140625" style="262" customWidth="1"/>
    <col min="4354" max="4354" width="14" style="262" customWidth="1"/>
    <col min="4355" max="4355" width="12.109375" style="262" customWidth="1"/>
    <col min="4356" max="4356" width="19.21875" style="262" customWidth="1"/>
    <col min="4357" max="4357" width="17.33203125" style="262" customWidth="1"/>
    <col min="4358" max="4358" width="28.44140625" style="262" customWidth="1"/>
    <col min="4359" max="4359" width="53.44140625" style="262" customWidth="1"/>
    <col min="4360" max="4608" width="9" style="262"/>
    <col min="4609" max="4609" width="25.44140625" style="262" customWidth="1"/>
    <col min="4610" max="4610" width="14" style="262" customWidth="1"/>
    <col min="4611" max="4611" width="12.109375" style="262" customWidth="1"/>
    <col min="4612" max="4612" width="19.21875" style="262" customWidth="1"/>
    <col min="4613" max="4613" width="17.33203125" style="262" customWidth="1"/>
    <col min="4614" max="4614" width="28.44140625" style="262" customWidth="1"/>
    <col min="4615" max="4615" width="53.44140625" style="262" customWidth="1"/>
    <col min="4616" max="4864" width="9" style="262"/>
    <col min="4865" max="4865" width="25.44140625" style="262" customWidth="1"/>
    <col min="4866" max="4866" width="14" style="262" customWidth="1"/>
    <col min="4867" max="4867" width="12.109375" style="262" customWidth="1"/>
    <col min="4868" max="4868" width="19.21875" style="262" customWidth="1"/>
    <col min="4869" max="4869" width="17.33203125" style="262" customWidth="1"/>
    <col min="4870" max="4870" width="28.44140625" style="262" customWidth="1"/>
    <col min="4871" max="4871" width="53.44140625" style="262" customWidth="1"/>
    <col min="4872" max="5120" width="9" style="262"/>
    <col min="5121" max="5121" width="25.44140625" style="262" customWidth="1"/>
    <col min="5122" max="5122" width="14" style="262" customWidth="1"/>
    <col min="5123" max="5123" width="12.109375" style="262" customWidth="1"/>
    <col min="5124" max="5124" width="19.21875" style="262" customWidth="1"/>
    <col min="5125" max="5125" width="17.33203125" style="262" customWidth="1"/>
    <col min="5126" max="5126" width="28.44140625" style="262" customWidth="1"/>
    <col min="5127" max="5127" width="53.44140625" style="262" customWidth="1"/>
    <col min="5128" max="5376" width="9" style="262"/>
    <col min="5377" max="5377" width="25.44140625" style="262" customWidth="1"/>
    <col min="5378" max="5378" width="14" style="262" customWidth="1"/>
    <col min="5379" max="5379" width="12.109375" style="262" customWidth="1"/>
    <col min="5380" max="5380" width="19.21875" style="262" customWidth="1"/>
    <col min="5381" max="5381" width="17.33203125" style="262" customWidth="1"/>
    <col min="5382" max="5382" width="28.44140625" style="262" customWidth="1"/>
    <col min="5383" max="5383" width="53.44140625" style="262" customWidth="1"/>
    <col min="5384" max="5632" width="9" style="262"/>
    <col min="5633" max="5633" width="25.44140625" style="262" customWidth="1"/>
    <col min="5634" max="5634" width="14" style="262" customWidth="1"/>
    <col min="5635" max="5635" width="12.109375" style="262" customWidth="1"/>
    <col min="5636" max="5636" width="19.21875" style="262" customWidth="1"/>
    <col min="5637" max="5637" width="17.33203125" style="262" customWidth="1"/>
    <col min="5638" max="5638" width="28.44140625" style="262" customWidth="1"/>
    <col min="5639" max="5639" width="53.44140625" style="262" customWidth="1"/>
    <col min="5640" max="5888" width="9" style="262"/>
    <col min="5889" max="5889" width="25.44140625" style="262" customWidth="1"/>
    <col min="5890" max="5890" width="14" style="262" customWidth="1"/>
    <col min="5891" max="5891" width="12.109375" style="262" customWidth="1"/>
    <col min="5892" max="5892" width="19.21875" style="262" customWidth="1"/>
    <col min="5893" max="5893" width="17.33203125" style="262" customWidth="1"/>
    <col min="5894" max="5894" width="28.44140625" style="262" customWidth="1"/>
    <col min="5895" max="5895" width="53.44140625" style="262" customWidth="1"/>
    <col min="5896" max="6144" width="9" style="262"/>
    <col min="6145" max="6145" width="25.44140625" style="262" customWidth="1"/>
    <col min="6146" max="6146" width="14" style="262" customWidth="1"/>
    <col min="6147" max="6147" width="12.109375" style="262" customWidth="1"/>
    <col min="6148" max="6148" width="19.21875" style="262" customWidth="1"/>
    <col min="6149" max="6149" width="17.33203125" style="262" customWidth="1"/>
    <col min="6150" max="6150" width="28.44140625" style="262" customWidth="1"/>
    <col min="6151" max="6151" width="53.44140625" style="262" customWidth="1"/>
    <col min="6152" max="6400" width="9" style="262"/>
    <col min="6401" max="6401" width="25.44140625" style="262" customWidth="1"/>
    <col min="6402" max="6402" width="14" style="262" customWidth="1"/>
    <col min="6403" max="6403" width="12.109375" style="262" customWidth="1"/>
    <col min="6404" max="6404" width="19.21875" style="262" customWidth="1"/>
    <col min="6405" max="6405" width="17.33203125" style="262" customWidth="1"/>
    <col min="6406" max="6406" width="28.44140625" style="262" customWidth="1"/>
    <col min="6407" max="6407" width="53.44140625" style="262" customWidth="1"/>
    <col min="6408" max="6656" width="9" style="262"/>
    <col min="6657" max="6657" width="25.44140625" style="262" customWidth="1"/>
    <col min="6658" max="6658" width="14" style="262" customWidth="1"/>
    <col min="6659" max="6659" width="12.109375" style="262" customWidth="1"/>
    <col min="6660" max="6660" width="19.21875" style="262" customWidth="1"/>
    <col min="6661" max="6661" width="17.33203125" style="262" customWidth="1"/>
    <col min="6662" max="6662" width="28.44140625" style="262" customWidth="1"/>
    <col min="6663" max="6663" width="53.44140625" style="262" customWidth="1"/>
    <col min="6664" max="6912" width="9" style="262"/>
    <col min="6913" max="6913" width="25.44140625" style="262" customWidth="1"/>
    <col min="6914" max="6914" width="14" style="262" customWidth="1"/>
    <col min="6915" max="6915" width="12.109375" style="262" customWidth="1"/>
    <col min="6916" max="6916" width="19.21875" style="262" customWidth="1"/>
    <col min="6917" max="6917" width="17.33203125" style="262" customWidth="1"/>
    <col min="6918" max="6918" width="28.44140625" style="262" customWidth="1"/>
    <col min="6919" max="6919" width="53.44140625" style="262" customWidth="1"/>
    <col min="6920" max="7168" width="9" style="262"/>
    <col min="7169" max="7169" width="25.44140625" style="262" customWidth="1"/>
    <col min="7170" max="7170" width="14" style="262" customWidth="1"/>
    <col min="7171" max="7171" width="12.109375" style="262" customWidth="1"/>
    <col min="7172" max="7172" width="19.21875" style="262" customWidth="1"/>
    <col min="7173" max="7173" width="17.33203125" style="262" customWidth="1"/>
    <col min="7174" max="7174" width="28.44140625" style="262" customWidth="1"/>
    <col min="7175" max="7175" width="53.44140625" style="262" customWidth="1"/>
    <col min="7176" max="7424" width="9" style="262"/>
    <col min="7425" max="7425" width="25.44140625" style="262" customWidth="1"/>
    <col min="7426" max="7426" width="14" style="262" customWidth="1"/>
    <col min="7427" max="7427" width="12.109375" style="262" customWidth="1"/>
    <col min="7428" max="7428" width="19.21875" style="262" customWidth="1"/>
    <col min="7429" max="7429" width="17.33203125" style="262" customWidth="1"/>
    <col min="7430" max="7430" width="28.44140625" style="262" customWidth="1"/>
    <col min="7431" max="7431" width="53.44140625" style="262" customWidth="1"/>
    <col min="7432" max="7680" width="9" style="262"/>
    <col min="7681" max="7681" width="25.44140625" style="262" customWidth="1"/>
    <col min="7682" max="7682" width="14" style="262" customWidth="1"/>
    <col min="7683" max="7683" width="12.109375" style="262" customWidth="1"/>
    <col min="7684" max="7684" width="19.21875" style="262" customWidth="1"/>
    <col min="7685" max="7685" width="17.33203125" style="262" customWidth="1"/>
    <col min="7686" max="7686" width="28.44140625" style="262" customWidth="1"/>
    <col min="7687" max="7687" width="53.44140625" style="262" customWidth="1"/>
    <col min="7688" max="7936" width="9" style="262"/>
    <col min="7937" max="7937" width="25.44140625" style="262" customWidth="1"/>
    <col min="7938" max="7938" width="14" style="262" customWidth="1"/>
    <col min="7939" max="7939" width="12.109375" style="262" customWidth="1"/>
    <col min="7940" max="7940" width="19.21875" style="262" customWidth="1"/>
    <col min="7941" max="7941" width="17.33203125" style="262" customWidth="1"/>
    <col min="7942" max="7942" width="28.44140625" style="262" customWidth="1"/>
    <col min="7943" max="7943" width="53.44140625" style="262" customWidth="1"/>
    <col min="7944" max="8192" width="9" style="262"/>
    <col min="8193" max="8193" width="25.44140625" style="262" customWidth="1"/>
    <col min="8194" max="8194" width="14" style="262" customWidth="1"/>
    <col min="8195" max="8195" width="12.109375" style="262" customWidth="1"/>
    <col min="8196" max="8196" width="19.21875" style="262" customWidth="1"/>
    <col min="8197" max="8197" width="17.33203125" style="262" customWidth="1"/>
    <col min="8198" max="8198" width="28.44140625" style="262" customWidth="1"/>
    <col min="8199" max="8199" width="53.44140625" style="262" customWidth="1"/>
    <col min="8200" max="8448" width="9" style="262"/>
    <col min="8449" max="8449" width="25.44140625" style="262" customWidth="1"/>
    <col min="8450" max="8450" width="14" style="262" customWidth="1"/>
    <col min="8451" max="8451" width="12.109375" style="262" customWidth="1"/>
    <col min="8452" max="8452" width="19.21875" style="262" customWidth="1"/>
    <col min="8453" max="8453" width="17.33203125" style="262" customWidth="1"/>
    <col min="8454" max="8454" width="28.44140625" style="262" customWidth="1"/>
    <col min="8455" max="8455" width="53.44140625" style="262" customWidth="1"/>
    <col min="8456" max="8704" width="9" style="262"/>
    <col min="8705" max="8705" width="25.44140625" style="262" customWidth="1"/>
    <col min="8706" max="8706" width="14" style="262" customWidth="1"/>
    <col min="8707" max="8707" width="12.109375" style="262" customWidth="1"/>
    <col min="8708" max="8708" width="19.21875" style="262" customWidth="1"/>
    <col min="8709" max="8709" width="17.33203125" style="262" customWidth="1"/>
    <col min="8710" max="8710" width="28.44140625" style="262" customWidth="1"/>
    <col min="8711" max="8711" width="53.44140625" style="262" customWidth="1"/>
    <col min="8712" max="8960" width="9" style="262"/>
    <col min="8961" max="8961" width="25.44140625" style="262" customWidth="1"/>
    <col min="8962" max="8962" width="14" style="262" customWidth="1"/>
    <col min="8963" max="8963" width="12.109375" style="262" customWidth="1"/>
    <col min="8964" max="8964" width="19.21875" style="262" customWidth="1"/>
    <col min="8965" max="8965" width="17.33203125" style="262" customWidth="1"/>
    <col min="8966" max="8966" width="28.44140625" style="262" customWidth="1"/>
    <col min="8967" max="8967" width="53.44140625" style="262" customWidth="1"/>
    <col min="8968" max="9216" width="9" style="262"/>
    <col min="9217" max="9217" width="25.44140625" style="262" customWidth="1"/>
    <col min="9218" max="9218" width="14" style="262" customWidth="1"/>
    <col min="9219" max="9219" width="12.109375" style="262" customWidth="1"/>
    <col min="9220" max="9220" width="19.21875" style="262" customWidth="1"/>
    <col min="9221" max="9221" width="17.33203125" style="262" customWidth="1"/>
    <col min="9222" max="9222" width="28.44140625" style="262" customWidth="1"/>
    <col min="9223" max="9223" width="53.44140625" style="262" customWidth="1"/>
    <col min="9224" max="9472" width="9" style="262"/>
    <col min="9473" max="9473" width="25.44140625" style="262" customWidth="1"/>
    <col min="9474" max="9474" width="14" style="262" customWidth="1"/>
    <col min="9475" max="9475" width="12.109375" style="262" customWidth="1"/>
    <col min="9476" max="9476" width="19.21875" style="262" customWidth="1"/>
    <col min="9477" max="9477" width="17.33203125" style="262" customWidth="1"/>
    <col min="9478" max="9478" width="28.44140625" style="262" customWidth="1"/>
    <col min="9479" max="9479" width="53.44140625" style="262" customWidth="1"/>
    <col min="9480" max="9728" width="9" style="262"/>
    <col min="9729" max="9729" width="25.44140625" style="262" customWidth="1"/>
    <col min="9730" max="9730" width="14" style="262" customWidth="1"/>
    <col min="9731" max="9731" width="12.109375" style="262" customWidth="1"/>
    <col min="9732" max="9732" width="19.21875" style="262" customWidth="1"/>
    <col min="9733" max="9733" width="17.33203125" style="262" customWidth="1"/>
    <col min="9734" max="9734" width="28.44140625" style="262" customWidth="1"/>
    <col min="9735" max="9735" width="53.44140625" style="262" customWidth="1"/>
    <col min="9736" max="9984" width="9" style="262"/>
    <col min="9985" max="9985" width="25.44140625" style="262" customWidth="1"/>
    <col min="9986" max="9986" width="14" style="262" customWidth="1"/>
    <col min="9987" max="9987" width="12.109375" style="262" customWidth="1"/>
    <col min="9988" max="9988" width="19.21875" style="262" customWidth="1"/>
    <col min="9989" max="9989" width="17.33203125" style="262" customWidth="1"/>
    <col min="9990" max="9990" width="28.44140625" style="262" customWidth="1"/>
    <col min="9991" max="9991" width="53.44140625" style="262" customWidth="1"/>
    <col min="9992" max="10240" width="9" style="262"/>
    <col min="10241" max="10241" width="25.44140625" style="262" customWidth="1"/>
    <col min="10242" max="10242" width="14" style="262" customWidth="1"/>
    <col min="10243" max="10243" width="12.109375" style="262" customWidth="1"/>
    <col min="10244" max="10244" width="19.21875" style="262" customWidth="1"/>
    <col min="10245" max="10245" width="17.33203125" style="262" customWidth="1"/>
    <col min="10246" max="10246" width="28.44140625" style="262" customWidth="1"/>
    <col min="10247" max="10247" width="53.44140625" style="262" customWidth="1"/>
    <col min="10248" max="10496" width="9" style="262"/>
    <col min="10497" max="10497" width="25.44140625" style="262" customWidth="1"/>
    <col min="10498" max="10498" width="14" style="262" customWidth="1"/>
    <col min="10499" max="10499" width="12.109375" style="262" customWidth="1"/>
    <col min="10500" max="10500" width="19.21875" style="262" customWidth="1"/>
    <col min="10501" max="10501" width="17.33203125" style="262" customWidth="1"/>
    <col min="10502" max="10502" width="28.44140625" style="262" customWidth="1"/>
    <col min="10503" max="10503" width="53.44140625" style="262" customWidth="1"/>
    <col min="10504" max="10752" width="9" style="262"/>
    <col min="10753" max="10753" width="25.44140625" style="262" customWidth="1"/>
    <col min="10754" max="10754" width="14" style="262" customWidth="1"/>
    <col min="10755" max="10755" width="12.109375" style="262" customWidth="1"/>
    <col min="10756" max="10756" width="19.21875" style="262" customWidth="1"/>
    <col min="10757" max="10757" width="17.33203125" style="262" customWidth="1"/>
    <col min="10758" max="10758" width="28.44140625" style="262" customWidth="1"/>
    <col min="10759" max="10759" width="53.44140625" style="262" customWidth="1"/>
    <col min="10760" max="11008" width="9" style="262"/>
    <col min="11009" max="11009" width="25.44140625" style="262" customWidth="1"/>
    <col min="11010" max="11010" width="14" style="262" customWidth="1"/>
    <col min="11011" max="11011" width="12.109375" style="262" customWidth="1"/>
    <col min="11012" max="11012" width="19.21875" style="262" customWidth="1"/>
    <col min="11013" max="11013" width="17.33203125" style="262" customWidth="1"/>
    <col min="11014" max="11014" width="28.44140625" style="262" customWidth="1"/>
    <col min="11015" max="11015" width="53.44140625" style="262" customWidth="1"/>
    <col min="11016" max="11264" width="9" style="262"/>
    <col min="11265" max="11265" width="25.44140625" style="262" customWidth="1"/>
    <col min="11266" max="11266" width="14" style="262" customWidth="1"/>
    <col min="11267" max="11267" width="12.109375" style="262" customWidth="1"/>
    <col min="11268" max="11268" width="19.21875" style="262" customWidth="1"/>
    <col min="11269" max="11269" width="17.33203125" style="262" customWidth="1"/>
    <col min="11270" max="11270" width="28.44140625" style="262" customWidth="1"/>
    <col min="11271" max="11271" width="53.44140625" style="262" customWidth="1"/>
    <col min="11272" max="11520" width="9" style="262"/>
    <col min="11521" max="11521" width="25.44140625" style="262" customWidth="1"/>
    <col min="11522" max="11522" width="14" style="262" customWidth="1"/>
    <col min="11523" max="11523" width="12.109375" style="262" customWidth="1"/>
    <col min="11524" max="11524" width="19.21875" style="262" customWidth="1"/>
    <col min="11525" max="11525" width="17.33203125" style="262" customWidth="1"/>
    <col min="11526" max="11526" width="28.44140625" style="262" customWidth="1"/>
    <col min="11527" max="11527" width="53.44140625" style="262" customWidth="1"/>
    <col min="11528" max="11776" width="9" style="262"/>
    <col min="11777" max="11777" width="25.44140625" style="262" customWidth="1"/>
    <col min="11778" max="11778" width="14" style="262" customWidth="1"/>
    <col min="11779" max="11779" width="12.109375" style="262" customWidth="1"/>
    <col min="11780" max="11780" width="19.21875" style="262" customWidth="1"/>
    <col min="11781" max="11781" width="17.33203125" style="262" customWidth="1"/>
    <col min="11782" max="11782" width="28.44140625" style="262" customWidth="1"/>
    <col min="11783" max="11783" width="53.44140625" style="262" customWidth="1"/>
    <col min="11784" max="12032" width="9" style="262"/>
    <col min="12033" max="12033" width="25.44140625" style="262" customWidth="1"/>
    <col min="12034" max="12034" width="14" style="262" customWidth="1"/>
    <col min="12035" max="12035" width="12.109375" style="262" customWidth="1"/>
    <col min="12036" max="12036" width="19.21875" style="262" customWidth="1"/>
    <col min="12037" max="12037" width="17.33203125" style="262" customWidth="1"/>
    <col min="12038" max="12038" width="28.44140625" style="262" customWidth="1"/>
    <col min="12039" max="12039" width="53.44140625" style="262" customWidth="1"/>
    <col min="12040" max="12288" width="9" style="262"/>
    <col min="12289" max="12289" width="25.44140625" style="262" customWidth="1"/>
    <col min="12290" max="12290" width="14" style="262" customWidth="1"/>
    <col min="12291" max="12291" width="12.109375" style="262" customWidth="1"/>
    <col min="12292" max="12292" width="19.21875" style="262" customWidth="1"/>
    <col min="12293" max="12293" width="17.33203125" style="262" customWidth="1"/>
    <col min="12294" max="12294" width="28.44140625" style="262" customWidth="1"/>
    <col min="12295" max="12295" width="53.44140625" style="262" customWidth="1"/>
    <col min="12296" max="12544" width="9" style="262"/>
    <col min="12545" max="12545" width="25.44140625" style="262" customWidth="1"/>
    <col min="12546" max="12546" width="14" style="262" customWidth="1"/>
    <col min="12547" max="12547" width="12.109375" style="262" customWidth="1"/>
    <col min="12548" max="12548" width="19.21875" style="262" customWidth="1"/>
    <col min="12549" max="12549" width="17.33203125" style="262" customWidth="1"/>
    <col min="12550" max="12550" width="28.44140625" style="262" customWidth="1"/>
    <col min="12551" max="12551" width="53.44140625" style="262" customWidth="1"/>
    <col min="12552" max="12800" width="9" style="262"/>
    <col min="12801" max="12801" width="25.44140625" style="262" customWidth="1"/>
    <col min="12802" max="12802" width="14" style="262" customWidth="1"/>
    <col min="12803" max="12803" width="12.109375" style="262" customWidth="1"/>
    <col min="12804" max="12804" width="19.21875" style="262" customWidth="1"/>
    <col min="12805" max="12805" width="17.33203125" style="262" customWidth="1"/>
    <col min="12806" max="12806" width="28.44140625" style="262" customWidth="1"/>
    <col min="12807" max="12807" width="53.44140625" style="262" customWidth="1"/>
    <col min="12808" max="13056" width="9" style="262"/>
    <col min="13057" max="13057" width="25.44140625" style="262" customWidth="1"/>
    <col min="13058" max="13058" width="14" style="262" customWidth="1"/>
    <col min="13059" max="13059" width="12.109375" style="262" customWidth="1"/>
    <col min="13060" max="13060" width="19.21875" style="262" customWidth="1"/>
    <col min="13061" max="13061" width="17.33203125" style="262" customWidth="1"/>
    <col min="13062" max="13062" width="28.44140625" style="262" customWidth="1"/>
    <col min="13063" max="13063" width="53.44140625" style="262" customWidth="1"/>
    <col min="13064" max="13312" width="9" style="262"/>
    <col min="13313" max="13313" width="25.44140625" style="262" customWidth="1"/>
    <col min="13314" max="13314" width="14" style="262" customWidth="1"/>
    <col min="13315" max="13315" width="12.109375" style="262" customWidth="1"/>
    <col min="13316" max="13316" width="19.21875" style="262" customWidth="1"/>
    <col min="13317" max="13317" width="17.33203125" style="262" customWidth="1"/>
    <col min="13318" max="13318" width="28.44140625" style="262" customWidth="1"/>
    <col min="13319" max="13319" width="53.44140625" style="262" customWidth="1"/>
    <col min="13320" max="13568" width="9" style="262"/>
    <col min="13569" max="13569" width="25.44140625" style="262" customWidth="1"/>
    <col min="13570" max="13570" width="14" style="262" customWidth="1"/>
    <col min="13571" max="13571" width="12.109375" style="262" customWidth="1"/>
    <col min="13572" max="13572" width="19.21875" style="262" customWidth="1"/>
    <col min="13573" max="13573" width="17.33203125" style="262" customWidth="1"/>
    <col min="13574" max="13574" width="28.44140625" style="262" customWidth="1"/>
    <col min="13575" max="13575" width="53.44140625" style="262" customWidth="1"/>
    <col min="13576" max="13824" width="9" style="262"/>
    <col min="13825" max="13825" width="25.44140625" style="262" customWidth="1"/>
    <col min="13826" max="13826" width="14" style="262" customWidth="1"/>
    <col min="13827" max="13827" width="12.109375" style="262" customWidth="1"/>
    <col min="13828" max="13828" width="19.21875" style="262" customWidth="1"/>
    <col min="13829" max="13829" width="17.33203125" style="262" customWidth="1"/>
    <col min="13830" max="13830" width="28.44140625" style="262" customWidth="1"/>
    <col min="13831" max="13831" width="53.44140625" style="262" customWidth="1"/>
    <col min="13832" max="14080" width="9" style="262"/>
    <col min="14081" max="14081" width="25.44140625" style="262" customWidth="1"/>
    <col min="14082" max="14082" width="14" style="262" customWidth="1"/>
    <col min="14083" max="14083" width="12.109375" style="262" customWidth="1"/>
    <col min="14084" max="14084" width="19.21875" style="262" customWidth="1"/>
    <col min="14085" max="14085" width="17.33203125" style="262" customWidth="1"/>
    <col min="14086" max="14086" width="28.44140625" style="262" customWidth="1"/>
    <col min="14087" max="14087" width="53.44140625" style="262" customWidth="1"/>
    <col min="14088" max="14336" width="9" style="262"/>
    <col min="14337" max="14337" width="25.44140625" style="262" customWidth="1"/>
    <col min="14338" max="14338" width="14" style="262" customWidth="1"/>
    <col min="14339" max="14339" width="12.109375" style="262" customWidth="1"/>
    <col min="14340" max="14340" width="19.21875" style="262" customWidth="1"/>
    <col min="14341" max="14341" width="17.33203125" style="262" customWidth="1"/>
    <col min="14342" max="14342" width="28.44140625" style="262" customWidth="1"/>
    <col min="14343" max="14343" width="53.44140625" style="262" customWidth="1"/>
    <col min="14344" max="14592" width="9" style="262"/>
    <col min="14593" max="14593" width="25.44140625" style="262" customWidth="1"/>
    <col min="14594" max="14594" width="14" style="262" customWidth="1"/>
    <col min="14595" max="14595" width="12.109375" style="262" customWidth="1"/>
    <col min="14596" max="14596" width="19.21875" style="262" customWidth="1"/>
    <col min="14597" max="14597" width="17.33203125" style="262" customWidth="1"/>
    <col min="14598" max="14598" width="28.44140625" style="262" customWidth="1"/>
    <col min="14599" max="14599" width="53.44140625" style="262" customWidth="1"/>
    <col min="14600" max="14848" width="9" style="262"/>
    <col min="14849" max="14849" width="25.44140625" style="262" customWidth="1"/>
    <col min="14850" max="14850" width="14" style="262" customWidth="1"/>
    <col min="14851" max="14851" width="12.109375" style="262" customWidth="1"/>
    <col min="14852" max="14852" width="19.21875" style="262" customWidth="1"/>
    <col min="14853" max="14853" width="17.33203125" style="262" customWidth="1"/>
    <col min="14854" max="14854" width="28.44140625" style="262" customWidth="1"/>
    <col min="14855" max="14855" width="53.44140625" style="262" customWidth="1"/>
    <col min="14856" max="15104" width="9" style="262"/>
    <col min="15105" max="15105" width="25.44140625" style="262" customWidth="1"/>
    <col min="15106" max="15106" width="14" style="262" customWidth="1"/>
    <col min="15107" max="15107" width="12.109375" style="262" customWidth="1"/>
    <col min="15108" max="15108" width="19.21875" style="262" customWidth="1"/>
    <col min="15109" max="15109" width="17.33203125" style="262" customWidth="1"/>
    <col min="15110" max="15110" width="28.44140625" style="262" customWidth="1"/>
    <col min="15111" max="15111" width="53.44140625" style="262" customWidth="1"/>
    <col min="15112" max="15360" width="9" style="262"/>
    <col min="15361" max="15361" width="25.44140625" style="262" customWidth="1"/>
    <col min="15362" max="15362" width="14" style="262" customWidth="1"/>
    <col min="15363" max="15363" width="12.109375" style="262" customWidth="1"/>
    <col min="15364" max="15364" width="19.21875" style="262" customWidth="1"/>
    <col min="15365" max="15365" width="17.33203125" style="262" customWidth="1"/>
    <col min="15366" max="15366" width="28.44140625" style="262" customWidth="1"/>
    <col min="15367" max="15367" width="53.44140625" style="262" customWidth="1"/>
    <col min="15368" max="15616" width="9" style="262"/>
    <col min="15617" max="15617" width="25.44140625" style="262" customWidth="1"/>
    <col min="15618" max="15618" width="14" style="262" customWidth="1"/>
    <col min="15619" max="15619" width="12.109375" style="262" customWidth="1"/>
    <col min="15620" max="15620" width="19.21875" style="262" customWidth="1"/>
    <col min="15621" max="15621" width="17.33203125" style="262" customWidth="1"/>
    <col min="15622" max="15622" width="28.44140625" style="262" customWidth="1"/>
    <col min="15623" max="15623" width="53.44140625" style="262" customWidth="1"/>
    <col min="15624" max="15872" width="9" style="262"/>
    <col min="15873" max="15873" width="25.44140625" style="262" customWidth="1"/>
    <col min="15874" max="15874" width="14" style="262" customWidth="1"/>
    <col min="15875" max="15875" width="12.109375" style="262" customWidth="1"/>
    <col min="15876" max="15876" width="19.21875" style="262" customWidth="1"/>
    <col min="15877" max="15877" width="17.33203125" style="262" customWidth="1"/>
    <col min="15878" max="15878" width="28.44140625" style="262" customWidth="1"/>
    <col min="15879" max="15879" width="53.44140625" style="262" customWidth="1"/>
    <col min="15880" max="16128" width="9" style="262"/>
    <col min="16129" max="16129" width="25.44140625" style="262" customWidth="1"/>
    <col min="16130" max="16130" width="14" style="262" customWidth="1"/>
    <col min="16131" max="16131" width="12.109375" style="262" customWidth="1"/>
    <col min="16132" max="16132" width="19.21875" style="262" customWidth="1"/>
    <col min="16133" max="16133" width="17.33203125" style="262" customWidth="1"/>
    <col min="16134" max="16134" width="28.44140625" style="262" customWidth="1"/>
    <col min="16135" max="16135" width="53.44140625" style="262" customWidth="1"/>
    <col min="16136" max="16384" width="9" style="262"/>
  </cols>
  <sheetData>
    <row r="1" spans="1:7">
      <c r="A1" s="262" t="s">
        <v>342</v>
      </c>
    </row>
    <row r="3" spans="1:7">
      <c r="A3" s="119" t="s">
        <v>343</v>
      </c>
      <c r="B3" s="298"/>
    </row>
    <row r="4" spans="1:7" ht="15" thickBot="1">
      <c r="G4" s="263" t="s">
        <v>344</v>
      </c>
    </row>
    <row r="5" spans="1:7" s="264" customFormat="1" ht="59.25" customHeight="1" thickTop="1" thickBot="1">
      <c r="A5" s="1074" t="s">
        <v>345</v>
      </c>
      <c r="B5" s="1077" t="s">
        <v>346</v>
      </c>
      <c r="C5" s="1077" t="s">
        <v>347</v>
      </c>
      <c r="D5" s="1080" t="s">
        <v>348</v>
      </c>
      <c r="E5" s="1081"/>
      <c r="F5" s="1082"/>
      <c r="G5" s="1083" t="s">
        <v>349</v>
      </c>
    </row>
    <row r="6" spans="1:7" s="264" customFormat="1" ht="24.75" customHeight="1" thickTop="1">
      <c r="A6" s="1075"/>
      <c r="B6" s="1078"/>
      <c r="C6" s="1078"/>
      <c r="D6" s="1088" t="s">
        <v>350</v>
      </c>
      <c r="E6" s="1089"/>
      <c r="F6" s="1089"/>
      <c r="G6" s="1084"/>
    </row>
    <row r="7" spans="1:7" s="264" customFormat="1" ht="24.75" customHeight="1" thickBot="1">
      <c r="A7" s="1075"/>
      <c r="B7" s="1078"/>
      <c r="C7" s="1079"/>
      <c r="D7" s="1090"/>
      <c r="E7" s="1091"/>
      <c r="F7" s="1092"/>
      <c r="G7" s="1085"/>
    </row>
    <row r="8" spans="1:7" s="264" customFormat="1" ht="24.75" customHeight="1" thickTop="1">
      <c r="A8" s="1075"/>
      <c r="B8" s="1078"/>
      <c r="C8" s="1079"/>
      <c r="D8" s="1093" t="s">
        <v>351</v>
      </c>
      <c r="E8" s="1095" t="s">
        <v>352</v>
      </c>
      <c r="F8" s="192" t="s">
        <v>353</v>
      </c>
      <c r="G8" s="1086"/>
    </row>
    <row r="9" spans="1:7" s="264" customFormat="1" ht="24.75" customHeight="1" thickBot="1">
      <c r="A9" s="1076"/>
      <c r="B9" s="1076"/>
      <c r="C9" s="1076"/>
      <c r="D9" s="1094"/>
      <c r="E9" s="1096"/>
      <c r="F9" s="193" t="s">
        <v>354</v>
      </c>
      <c r="G9" s="1087"/>
    </row>
    <row r="10" spans="1:7" s="266" customFormat="1" ht="24.75" customHeight="1" thickTop="1" thickBot="1">
      <c r="A10" s="194"/>
      <c r="B10" s="195"/>
      <c r="C10" s="196"/>
      <c r="D10" s="197"/>
      <c r="E10" s="198"/>
      <c r="F10" s="199">
        <f>(D10*12)+E10</f>
        <v>0</v>
      </c>
      <c r="G10" s="265"/>
    </row>
    <row r="11" spans="1:7" s="266" customFormat="1" ht="24.75" customHeight="1" thickTop="1">
      <c r="A11" s="200" t="s">
        <v>355</v>
      </c>
      <c r="B11" s="201"/>
      <c r="C11" s="201"/>
      <c r="D11" s="202"/>
      <c r="E11" s="203"/>
      <c r="F11" s="204"/>
    </row>
    <row r="12" spans="1:7" s="266" customFormat="1" ht="24.75" customHeight="1">
      <c r="A12" s="205" t="s">
        <v>356</v>
      </c>
      <c r="B12" s="201"/>
      <c r="C12" s="201"/>
      <c r="D12" s="202"/>
      <c r="E12" s="203"/>
      <c r="F12" s="204"/>
    </row>
    <row r="13" spans="1:7" s="266" customFormat="1" ht="24.75" customHeight="1">
      <c r="A13" s="1072" t="s">
        <v>357</v>
      </c>
      <c r="B13" s="1072"/>
      <c r="C13" s="1072"/>
      <c r="D13" s="1072"/>
      <c r="E13" s="1072"/>
      <c r="F13" s="1072"/>
      <c r="G13" s="1072"/>
    </row>
    <row r="14" spans="1:7" s="266" customFormat="1" ht="24.75" customHeight="1">
      <c r="A14" s="1072" t="s">
        <v>358</v>
      </c>
      <c r="B14" s="1072"/>
      <c r="C14" s="1072"/>
      <c r="D14" s="1072"/>
      <c r="E14" s="1072"/>
      <c r="F14" s="1072"/>
      <c r="G14" s="1072"/>
    </row>
    <row r="15" spans="1:7" s="266" customFormat="1" ht="24.75" customHeight="1">
      <c r="A15" s="1072" t="s">
        <v>359</v>
      </c>
      <c r="B15" s="1072"/>
      <c r="C15" s="1072"/>
      <c r="D15" s="1072"/>
      <c r="E15" s="1072"/>
      <c r="F15" s="1072"/>
      <c r="G15" s="1072"/>
    </row>
    <row r="16" spans="1:7" s="266" customFormat="1" ht="24.75" customHeight="1">
      <c r="A16" s="205" t="s">
        <v>360</v>
      </c>
      <c r="B16" s="201"/>
      <c r="C16" s="201"/>
      <c r="D16" s="202"/>
      <c r="E16" s="203"/>
      <c r="F16" s="204"/>
    </row>
    <row r="17" spans="1:7" s="266" customFormat="1" ht="24.75" customHeight="1">
      <c r="A17" s="206" t="s">
        <v>361</v>
      </c>
      <c r="B17" s="201"/>
      <c r="C17" s="201"/>
      <c r="D17" s="202"/>
      <c r="E17" s="203"/>
      <c r="F17" s="204"/>
    </row>
    <row r="18" spans="1:7" ht="24.75" customHeight="1">
      <c r="A18" s="262" t="s">
        <v>362</v>
      </c>
      <c r="B18" s="207"/>
      <c r="C18" s="207"/>
      <c r="D18" s="208"/>
      <c r="E18" s="209"/>
      <c r="F18" s="209"/>
    </row>
    <row r="19" spans="1:7" ht="24.75" customHeight="1">
      <c r="A19" s="262" t="s">
        <v>363</v>
      </c>
      <c r="B19" s="207"/>
      <c r="C19" s="207"/>
      <c r="D19" s="208"/>
      <c r="E19" s="209"/>
      <c r="F19" s="209"/>
    </row>
    <row r="20" spans="1:7" ht="24.75" customHeight="1">
      <c r="A20" s="262" t="s">
        <v>364</v>
      </c>
      <c r="B20" s="207"/>
      <c r="C20" s="207"/>
      <c r="D20" s="208"/>
      <c r="E20" s="209"/>
      <c r="F20" s="209"/>
    </row>
    <row r="21" spans="1:7" ht="24.75" customHeight="1">
      <c r="B21" s="207"/>
      <c r="C21" s="207"/>
      <c r="D21" s="208"/>
      <c r="E21" s="209"/>
      <c r="F21" s="209"/>
    </row>
    <row r="22" spans="1:7" s="266" customFormat="1" ht="24.75" customHeight="1">
      <c r="A22" s="206" t="s">
        <v>365</v>
      </c>
      <c r="B22" s="201"/>
      <c r="C22" s="201"/>
      <c r="D22" s="202"/>
      <c r="E22" s="203"/>
      <c r="F22" s="204"/>
    </row>
    <row r="23" spans="1:7" ht="24.75" customHeight="1">
      <c r="A23" s="262" t="s">
        <v>366</v>
      </c>
    </row>
    <row r="24" spans="1:7" ht="24.75" customHeight="1"/>
    <row r="25" spans="1:7" ht="24.75" customHeight="1">
      <c r="A25" s="262" t="s">
        <v>367</v>
      </c>
    </row>
    <row r="26" spans="1:7" ht="24.75" customHeight="1">
      <c r="A26" s="262" t="s">
        <v>368</v>
      </c>
    </row>
    <row r="27" spans="1:7" ht="24.75" customHeight="1">
      <c r="A27" s="1073" t="s">
        <v>369</v>
      </c>
      <c r="B27" s="1073"/>
      <c r="C27" s="1073"/>
      <c r="D27" s="1073"/>
      <c r="E27" s="1073"/>
      <c r="F27" s="1073"/>
      <c r="G27" s="1073"/>
    </row>
    <row r="28" spans="1:7" ht="24.75" customHeight="1">
      <c r="A28" s="191"/>
    </row>
  </sheetData>
  <mergeCells count="12">
    <mergeCell ref="A13:G13"/>
    <mergeCell ref="A14:G14"/>
    <mergeCell ref="A15:G15"/>
    <mergeCell ref="A27:G27"/>
    <mergeCell ref="A5:A9"/>
    <mergeCell ref="B5:B9"/>
    <mergeCell ref="C5:C9"/>
    <mergeCell ref="D5:F5"/>
    <mergeCell ref="G5:G9"/>
    <mergeCell ref="D6:F7"/>
    <mergeCell ref="D8:D9"/>
    <mergeCell ref="E8:E9"/>
  </mergeCells>
  <phoneticPr fontId="4"/>
  <conditionalFormatting sqref="A10:E10">
    <cfRule type="containsBlanks" dxfId="127" priority="1">
      <formula>LEN(TRIM(A10))=0</formula>
    </cfRule>
  </conditionalFormatting>
  <printOptions horizontalCentered="1"/>
  <pageMargins left="0.70866141732283472" right="0.70866141732283472" top="0.74803149606299213" bottom="0.55118110236220474" header="0.31496062992125984" footer="0.31496062992125984"/>
  <pageSetup paperSize="9" scale="80" fitToHeight="0" orientation="landscape" blackAndWhite="1" r:id="rId1"/>
  <colBreaks count="1" manualBreakCount="1">
    <brk id="7" min="2" max="28"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40"/>
  <dimension ref="A1:AN168"/>
  <sheetViews>
    <sheetView showZeros="0" view="pageBreakPreview" zoomScaleNormal="100" zoomScaleSheetLayoutView="100" workbookViewId="0">
      <selection activeCell="B9" sqref="B9:M10"/>
    </sheetView>
  </sheetViews>
  <sheetFormatPr defaultColWidth="3.6640625" defaultRowHeight="13.2"/>
  <cols>
    <col min="1" max="1" width="4.33203125" style="1" customWidth="1"/>
    <col min="2" max="22" width="3.6640625" style="1" customWidth="1"/>
    <col min="23" max="23" width="4.6640625" style="1" customWidth="1"/>
    <col min="24" max="24" width="3.6640625" style="1" customWidth="1"/>
    <col min="25" max="25" width="4.6640625" style="1" customWidth="1"/>
    <col min="26" max="27" width="3.6640625" style="1" customWidth="1"/>
    <col min="28" max="28" width="8.6640625" style="1" customWidth="1"/>
    <col min="29" max="30" width="7" style="1" customWidth="1"/>
    <col min="31" max="38" width="3.6640625" style="1"/>
    <col min="39" max="40" width="0" style="1" hidden="1" customWidth="1"/>
    <col min="41" max="256" width="3.6640625" style="1"/>
    <col min="257" max="257" width="4.33203125" style="1" customWidth="1"/>
    <col min="258" max="278" width="3.6640625" style="1" customWidth="1"/>
    <col min="279" max="279" width="4.6640625" style="1" customWidth="1"/>
    <col min="280" max="280" width="3.6640625" style="1" customWidth="1"/>
    <col min="281" max="281" width="4.6640625" style="1" customWidth="1"/>
    <col min="282" max="283" width="3.6640625" style="1" customWidth="1"/>
    <col min="284" max="284" width="8.6640625" style="1" customWidth="1"/>
    <col min="285" max="294" width="3.6640625" style="1"/>
    <col min="295" max="296" width="0" style="1" hidden="1" customWidth="1"/>
    <col min="297" max="512" width="3.6640625" style="1"/>
    <col min="513" max="513" width="4.33203125" style="1" customWidth="1"/>
    <col min="514" max="534" width="3.6640625" style="1" customWidth="1"/>
    <col min="535" max="535" width="4.6640625" style="1" customWidth="1"/>
    <col min="536" max="536" width="3.6640625" style="1" customWidth="1"/>
    <col min="537" max="537" width="4.6640625" style="1" customWidth="1"/>
    <col min="538" max="539" width="3.6640625" style="1" customWidth="1"/>
    <col min="540" max="540" width="8.6640625" style="1" customWidth="1"/>
    <col min="541" max="550" width="3.6640625" style="1"/>
    <col min="551" max="552" width="0" style="1" hidden="1" customWidth="1"/>
    <col min="553" max="768" width="3.6640625" style="1"/>
    <col min="769" max="769" width="4.33203125" style="1" customWidth="1"/>
    <col min="770" max="790" width="3.6640625" style="1" customWidth="1"/>
    <col min="791" max="791" width="4.6640625" style="1" customWidth="1"/>
    <col min="792" max="792" width="3.6640625" style="1" customWidth="1"/>
    <col min="793" max="793" width="4.6640625" style="1" customWidth="1"/>
    <col min="794" max="795" width="3.6640625" style="1" customWidth="1"/>
    <col min="796" max="796" width="8.6640625" style="1" customWidth="1"/>
    <col min="797" max="806" width="3.6640625" style="1"/>
    <col min="807" max="808" width="0" style="1" hidden="1" customWidth="1"/>
    <col min="809" max="1024" width="3.6640625" style="1"/>
    <col min="1025" max="1025" width="4.33203125" style="1" customWidth="1"/>
    <col min="1026" max="1046" width="3.6640625" style="1" customWidth="1"/>
    <col min="1047" max="1047" width="4.6640625" style="1" customWidth="1"/>
    <col min="1048" max="1048" width="3.6640625" style="1" customWidth="1"/>
    <col min="1049" max="1049" width="4.6640625" style="1" customWidth="1"/>
    <col min="1050" max="1051" width="3.6640625" style="1" customWidth="1"/>
    <col min="1052" max="1052" width="8.6640625" style="1" customWidth="1"/>
    <col min="1053" max="1062" width="3.6640625" style="1"/>
    <col min="1063" max="1064" width="0" style="1" hidden="1" customWidth="1"/>
    <col min="1065" max="1280" width="3.6640625" style="1"/>
    <col min="1281" max="1281" width="4.33203125" style="1" customWidth="1"/>
    <col min="1282" max="1302" width="3.6640625" style="1" customWidth="1"/>
    <col min="1303" max="1303" width="4.6640625" style="1" customWidth="1"/>
    <col min="1304" max="1304" width="3.6640625" style="1" customWidth="1"/>
    <col min="1305" max="1305" width="4.6640625" style="1" customWidth="1"/>
    <col min="1306" max="1307" width="3.6640625" style="1" customWidth="1"/>
    <col min="1308" max="1308" width="8.6640625" style="1" customWidth="1"/>
    <col min="1309" max="1318" width="3.6640625" style="1"/>
    <col min="1319" max="1320" width="0" style="1" hidden="1" customWidth="1"/>
    <col min="1321" max="1536" width="3.6640625" style="1"/>
    <col min="1537" max="1537" width="4.33203125" style="1" customWidth="1"/>
    <col min="1538" max="1558" width="3.6640625" style="1" customWidth="1"/>
    <col min="1559" max="1559" width="4.6640625" style="1" customWidth="1"/>
    <col min="1560" max="1560" width="3.6640625" style="1" customWidth="1"/>
    <col min="1561" max="1561" width="4.6640625" style="1" customWidth="1"/>
    <col min="1562" max="1563" width="3.6640625" style="1" customWidth="1"/>
    <col min="1564" max="1564" width="8.6640625" style="1" customWidth="1"/>
    <col min="1565" max="1574" width="3.6640625" style="1"/>
    <col min="1575" max="1576" width="0" style="1" hidden="1" customWidth="1"/>
    <col min="1577" max="1792" width="3.6640625" style="1"/>
    <col min="1793" max="1793" width="4.33203125" style="1" customWidth="1"/>
    <col min="1794" max="1814" width="3.6640625" style="1" customWidth="1"/>
    <col min="1815" max="1815" width="4.6640625" style="1" customWidth="1"/>
    <col min="1816" max="1816" width="3.6640625" style="1" customWidth="1"/>
    <col min="1817" max="1817" width="4.6640625" style="1" customWidth="1"/>
    <col min="1818" max="1819" width="3.6640625" style="1" customWidth="1"/>
    <col min="1820" max="1820" width="8.6640625" style="1" customWidth="1"/>
    <col min="1821" max="1830" width="3.6640625" style="1"/>
    <col min="1831" max="1832" width="0" style="1" hidden="1" customWidth="1"/>
    <col min="1833" max="2048" width="3.6640625" style="1"/>
    <col min="2049" max="2049" width="4.33203125" style="1" customWidth="1"/>
    <col min="2050" max="2070" width="3.6640625" style="1" customWidth="1"/>
    <col min="2071" max="2071" width="4.6640625" style="1" customWidth="1"/>
    <col min="2072" max="2072" width="3.6640625" style="1" customWidth="1"/>
    <col min="2073" max="2073" width="4.6640625" style="1" customWidth="1"/>
    <col min="2074" max="2075" width="3.6640625" style="1" customWidth="1"/>
    <col min="2076" max="2076" width="8.6640625" style="1" customWidth="1"/>
    <col min="2077" max="2086" width="3.6640625" style="1"/>
    <col min="2087" max="2088" width="0" style="1" hidden="1" customWidth="1"/>
    <col min="2089" max="2304" width="3.6640625" style="1"/>
    <col min="2305" max="2305" width="4.33203125" style="1" customWidth="1"/>
    <col min="2306" max="2326" width="3.6640625" style="1" customWidth="1"/>
    <col min="2327" max="2327" width="4.6640625" style="1" customWidth="1"/>
    <col min="2328" max="2328" width="3.6640625" style="1" customWidth="1"/>
    <col min="2329" max="2329" width="4.6640625" style="1" customWidth="1"/>
    <col min="2330" max="2331" width="3.6640625" style="1" customWidth="1"/>
    <col min="2332" max="2332" width="8.6640625" style="1" customWidth="1"/>
    <col min="2333" max="2342" width="3.6640625" style="1"/>
    <col min="2343" max="2344" width="0" style="1" hidden="1" customWidth="1"/>
    <col min="2345" max="2560" width="3.6640625" style="1"/>
    <col min="2561" max="2561" width="4.33203125" style="1" customWidth="1"/>
    <col min="2562" max="2582" width="3.6640625" style="1" customWidth="1"/>
    <col min="2583" max="2583" width="4.6640625" style="1" customWidth="1"/>
    <col min="2584" max="2584" width="3.6640625" style="1" customWidth="1"/>
    <col min="2585" max="2585" width="4.6640625" style="1" customWidth="1"/>
    <col min="2586" max="2587" width="3.6640625" style="1" customWidth="1"/>
    <col min="2588" max="2588" width="8.6640625" style="1" customWidth="1"/>
    <col min="2589" max="2598" width="3.6640625" style="1"/>
    <col min="2599" max="2600" width="0" style="1" hidden="1" customWidth="1"/>
    <col min="2601" max="2816" width="3.6640625" style="1"/>
    <col min="2817" max="2817" width="4.33203125" style="1" customWidth="1"/>
    <col min="2818" max="2838" width="3.6640625" style="1" customWidth="1"/>
    <col min="2839" max="2839" width="4.6640625" style="1" customWidth="1"/>
    <col min="2840" max="2840" width="3.6640625" style="1" customWidth="1"/>
    <col min="2841" max="2841" width="4.6640625" style="1" customWidth="1"/>
    <col min="2842" max="2843" width="3.6640625" style="1" customWidth="1"/>
    <col min="2844" max="2844" width="8.6640625" style="1" customWidth="1"/>
    <col min="2845" max="2854" width="3.6640625" style="1"/>
    <col min="2855" max="2856" width="0" style="1" hidden="1" customWidth="1"/>
    <col min="2857" max="3072" width="3.6640625" style="1"/>
    <col min="3073" max="3073" width="4.33203125" style="1" customWidth="1"/>
    <col min="3074" max="3094" width="3.6640625" style="1" customWidth="1"/>
    <col min="3095" max="3095" width="4.6640625" style="1" customWidth="1"/>
    <col min="3096" max="3096" width="3.6640625" style="1" customWidth="1"/>
    <col min="3097" max="3097" width="4.6640625" style="1" customWidth="1"/>
    <col min="3098" max="3099" width="3.6640625" style="1" customWidth="1"/>
    <col min="3100" max="3100" width="8.6640625" style="1" customWidth="1"/>
    <col min="3101" max="3110" width="3.6640625" style="1"/>
    <col min="3111" max="3112" width="0" style="1" hidden="1" customWidth="1"/>
    <col min="3113" max="3328" width="3.6640625" style="1"/>
    <col min="3329" max="3329" width="4.33203125" style="1" customWidth="1"/>
    <col min="3330" max="3350" width="3.6640625" style="1" customWidth="1"/>
    <col min="3351" max="3351" width="4.6640625" style="1" customWidth="1"/>
    <col min="3352" max="3352" width="3.6640625" style="1" customWidth="1"/>
    <col min="3353" max="3353" width="4.6640625" style="1" customWidth="1"/>
    <col min="3354" max="3355" width="3.6640625" style="1" customWidth="1"/>
    <col min="3356" max="3356" width="8.6640625" style="1" customWidth="1"/>
    <col min="3357" max="3366" width="3.6640625" style="1"/>
    <col min="3367" max="3368" width="0" style="1" hidden="1" customWidth="1"/>
    <col min="3369" max="3584" width="3.6640625" style="1"/>
    <col min="3585" max="3585" width="4.33203125" style="1" customWidth="1"/>
    <col min="3586" max="3606" width="3.6640625" style="1" customWidth="1"/>
    <col min="3607" max="3607" width="4.6640625" style="1" customWidth="1"/>
    <col min="3608" max="3608" width="3.6640625" style="1" customWidth="1"/>
    <col min="3609" max="3609" width="4.6640625" style="1" customWidth="1"/>
    <col min="3610" max="3611" width="3.6640625" style="1" customWidth="1"/>
    <col min="3612" max="3612" width="8.6640625" style="1" customWidth="1"/>
    <col min="3613" max="3622" width="3.6640625" style="1"/>
    <col min="3623" max="3624" width="0" style="1" hidden="1" customWidth="1"/>
    <col min="3625" max="3840" width="3.6640625" style="1"/>
    <col min="3841" max="3841" width="4.33203125" style="1" customWidth="1"/>
    <col min="3842" max="3862" width="3.6640625" style="1" customWidth="1"/>
    <col min="3863" max="3863" width="4.6640625" style="1" customWidth="1"/>
    <col min="3864" max="3864" width="3.6640625" style="1" customWidth="1"/>
    <col min="3865" max="3865" width="4.6640625" style="1" customWidth="1"/>
    <col min="3866" max="3867" width="3.6640625" style="1" customWidth="1"/>
    <col min="3868" max="3868" width="8.6640625" style="1" customWidth="1"/>
    <col min="3869" max="3878" width="3.6640625" style="1"/>
    <col min="3879" max="3880" width="0" style="1" hidden="1" customWidth="1"/>
    <col min="3881" max="4096" width="3.6640625" style="1"/>
    <col min="4097" max="4097" width="4.33203125" style="1" customWidth="1"/>
    <col min="4098" max="4118" width="3.6640625" style="1" customWidth="1"/>
    <col min="4119" max="4119" width="4.6640625" style="1" customWidth="1"/>
    <col min="4120" max="4120" width="3.6640625" style="1" customWidth="1"/>
    <col min="4121" max="4121" width="4.6640625" style="1" customWidth="1"/>
    <col min="4122" max="4123" width="3.6640625" style="1" customWidth="1"/>
    <col min="4124" max="4124" width="8.6640625" style="1" customWidth="1"/>
    <col min="4125" max="4134" width="3.6640625" style="1"/>
    <col min="4135" max="4136" width="0" style="1" hidden="1" customWidth="1"/>
    <col min="4137" max="4352" width="3.6640625" style="1"/>
    <col min="4353" max="4353" width="4.33203125" style="1" customWidth="1"/>
    <col min="4354" max="4374" width="3.6640625" style="1" customWidth="1"/>
    <col min="4375" max="4375" width="4.6640625" style="1" customWidth="1"/>
    <col min="4376" max="4376" width="3.6640625" style="1" customWidth="1"/>
    <col min="4377" max="4377" width="4.6640625" style="1" customWidth="1"/>
    <col min="4378" max="4379" width="3.6640625" style="1" customWidth="1"/>
    <col min="4380" max="4380" width="8.6640625" style="1" customWidth="1"/>
    <col min="4381" max="4390" width="3.6640625" style="1"/>
    <col min="4391" max="4392" width="0" style="1" hidden="1" customWidth="1"/>
    <col min="4393" max="4608" width="3.6640625" style="1"/>
    <col min="4609" max="4609" width="4.33203125" style="1" customWidth="1"/>
    <col min="4610" max="4630" width="3.6640625" style="1" customWidth="1"/>
    <col min="4631" max="4631" width="4.6640625" style="1" customWidth="1"/>
    <col min="4632" max="4632" width="3.6640625" style="1" customWidth="1"/>
    <col min="4633" max="4633" width="4.6640625" style="1" customWidth="1"/>
    <col min="4634" max="4635" width="3.6640625" style="1" customWidth="1"/>
    <col min="4636" max="4636" width="8.6640625" style="1" customWidth="1"/>
    <col min="4637" max="4646" width="3.6640625" style="1"/>
    <col min="4647" max="4648" width="0" style="1" hidden="1" customWidth="1"/>
    <col min="4649" max="4864" width="3.6640625" style="1"/>
    <col min="4865" max="4865" width="4.33203125" style="1" customWidth="1"/>
    <col min="4866" max="4886" width="3.6640625" style="1" customWidth="1"/>
    <col min="4887" max="4887" width="4.6640625" style="1" customWidth="1"/>
    <col min="4888" max="4888" width="3.6640625" style="1" customWidth="1"/>
    <col min="4889" max="4889" width="4.6640625" style="1" customWidth="1"/>
    <col min="4890" max="4891" width="3.6640625" style="1" customWidth="1"/>
    <col min="4892" max="4892" width="8.6640625" style="1" customWidth="1"/>
    <col min="4893" max="4902" width="3.6640625" style="1"/>
    <col min="4903" max="4904" width="0" style="1" hidden="1" customWidth="1"/>
    <col min="4905" max="5120" width="3.6640625" style="1"/>
    <col min="5121" max="5121" width="4.33203125" style="1" customWidth="1"/>
    <col min="5122" max="5142" width="3.6640625" style="1" customWidth="1"/>
    <col min="5143" max="5143" width="4.6640625" style="1" customWidth="1"/>
    <col min="5144" max="5144" width="3.6640625" style="1" customWidth="1"/>
    <col min="5145" max="5145" width="4.6640625" style="1" customWidth="1"/>
    <col min="5146" max="5147" width="3.6640625" style="1" customWidth="1"/>
    <col min="5148" max="5148" width="8.6640625" style="1" customWidth="1"/>
    <col min="5149" max="5158" width="3.6640625" style="1"/>
    <col min="5159" max="5160" width="0" style="1" hidden="1" customWidth="1"/>
    <col min="5161" max="5376" width="3.6640625" style="1"/>
    <col min="5377" max="5377" width="4.33203125" style="1" customWidth="1"/>
    <col min="5378" max="5398" width="3.6640625" style="1" customWidth="1"/>
    <col min="5399" max="5399" width="4.6640625" style="1" customWidth="1"/>
    <col min="5400" max="5400" width="3.6640625" style="1" customWidth="1"/>
    <col min="5401" max="5401" width="4.6640625" style="1" customWidth="1"/>
    <col min="5402" max="5403" width="3.6640625" style="1" customWidth="1"/>
    <col min="5404" max="5404" width="8.6640625" style="1" customWidth="1"/>
    <col min="5405" max="5414" width="3.6640625" style="1"/>
    <col min="5415" max="5416" width="0" style="1" hidden="1" customWidth="1"/>
    <col min="5417" max="5632" width="3.6640625" style="1"/>
    <col min="5633" max="5633" width="4.33203125" style="1" customWidth="1"/>
    <col min="5634" max="5654" width="3.6640625" style="1" customWidth="1"/>
    <col min="5655" max="5655" width="4.6640625" style="1" customWidth="1"/>
    <col min="5656" max="5656" width="3.6640625" style="1" customWidth="1"/>
    <col min="5657" max="5657" width="4.6640625" style="1" customWidth="1"/>
    <col min="5658" max="5659" width="3.6640625" style="1" customWidth="1"/>
    <col min="5660" max="5660" width="8.6640625" style="1" customWidth="1"/>
    <col min="5661" max="5670" width="3.6640625" style="1"/>
    <col min="5671" max="5672" width="0" style="1" hidden="1" customWidth="1"/>
    <col min="5673" max="5888" width="3.6640625" style="1"/>
    <col min="5889" max="5889" width="4.33203125" style="1" customWidth="1"/>
    <col min="5890" max="5910" width="3.6640625" style="1" customWidth="1"/>
    <col min="5911" max="5911" width="4.6640625" style="1" customWidth="1"/>
    <col min="5912" max="5912" width="3.6640625" style="1" customWidth="1"/>
    <col min="5913" max="5913" width="4.6640625" style="1" customWidth="1"/>
    <col min="5914" max="5915" width="3.6640625" style="1" customWidth="1"/>
    <col min="5916" max="5916" width="8.6640625" style="1" customWidth="1"/>
    <col min="5917" max="5926" width="3.6640625" style="1"/>
    <col min="5927" max="5928" width="0" style="1" hidden="1" customWidth="1"/>
    <col min="5929" max="6144" width="3.6640625" style="1"/>
    <col min="6145" max="6145" width="4.33203125" style="1" customWidth="1"/>
    <col min="6146" max="6166" width="3.6640625" style="1" customWidth="1"/>
    <col min="6167" max="6167" width="4.6640625" style="1" customWidth="1"/>
    <col min="6168" max="6168" width="3.6640625" style="1" customWidth="1"/>
    <col min="6169" max="6169" width="4.6640625" style="1" customWidth="1"/>
    <col min="6170" max="6171" width="3.6640625" style="1" customWidth="1"/>
    <col min="6172" max="6172" width="8.6640625" style="1" customWidth="1"/>
    <col min="6173" max="6182" width="3.6640625" style="1"/>
    <col min="6183" max="6184" width="0" style="1" hidden="1" customWidth="1"/>
    <col min="6185" max="6400" width="3.6640625" style="1"/>
    <col min="6401" max="6401" width="4.33203125" style="1" customWidth="1"/>
    <col min="6402" max="6422" width="3.6640625" style="1" customWidth="1"/>
    <col min="6423" max="6423" width="4.6640625" style="1" customWidth="1"/>
    <col min="6424" max="6424" width="3.6640625" style="1" customWidth="1"/>
    <col min="6425" max="6425" width="4.6640625" style="1" customWidth="1"/>
    <col min="6426" max="6427" width="3.6640625" style="1" customWidth="1"/>
    <col min="6428" max="6428" width="8.6640625" style="1" customWidth="1"/>
    <col min="6429" max="6438" width="3.6640625" style="1"/>
    <col min="6439" max="6440" width="0" style="1" hidden="1" customWidth="1"/>
    <col min="6441" max="6656" width="3.6640625" style="1"/>
    <col min="6657" max="6657" width="4.33203125" style="1" customWidth="1"/>
    <col min="6658" max="6678" width="3.6640625" style="1" customWidth="1"/>
    <col min="6679" max="6679" width="4.6640625" style="1" customWidth="1"/>
    <col min="6680" max="6680" width="3.6640625" style="1" customWidth="1"/>
    <col min="6681" max="6681" width="4.6640625" style="1" customWidth="1"/>
    <col min="6682" max="6683" width="3.6640625" style="1" customWidth="1"/>
    <col min="6684" max="6684" width="8.6640625" style="1" customWidth="1"/>
    <col min="6685" max="6694" width="3.6640625" style="1"/>
    <col min="6695" max="6696" width="0" style="1" hidden="1" customWidth="1"/>
    <col min="6697" max="6912" width="3.6640625" style="1"/>
    <col min="6913" max="6913" width="4.33203125" style="1" customWidth="1"/>
    <col min="6914" max="6934" width="3.6640625" style="1" customWidth="1"/>
    <col min="6935" max="6935" width="4.6640625" style="1" customWidth="1"/>
    <col min="6936" max="6936" width="3.6640625" style="1" customWidth="1"/>
    <col min="6937" max="6937" width="4.6640625" style="1" customWidth="1"/>
    <col min="6938" max="6939" width="3.6640625" style="1" customWidth="1"/>
    <col min="6940" max="6940" width="8.6640625" style="1" customWidth="1"/>
    <col min="6941" max="6950" width="3.6640625" style="1"/>
    <col min="6951" max="6952" width="0" style="1" hidden="1" customWidth="1"/>
    <col min="6953" max="7168" width="3.6640625" style="1"/>
    <col min="7169" max="7169" width="4.33203125" style="1" customWidth="1"/>
    <col min="7170" max="7190" width="3.6640625" style="1" customWidth="1"/>
    <col min="7191" max="7191" width="4.6640625" style="1" customWidth="1"/>
    <col min="7192" max="7192" width="3.6640625" style="1" customWidth="1"/>
    <col min="7193" max="7193" width="4.6640625" style="1" customWidth="1"/>
    <col min="7194" max="7195" width="3.6640625" style="1" customWidth="1"/>
    <col min="7196" max="7196" width="8.6640625" style="1" customWidth="1"/>
    <col min="7197" max="7206" width="3.6640625" style="1"/>
    <col min="7207" max="7208" width="0" style="1" hidden="1" customWidth="1"/>
    <col min="7209" max="7424" width="3.6640625" style="1"/>
    <col min="7425" max="7425" width="4.33203125" style="1" customWidth="1"/>
    <col min="7426" max="7446" width="3.6640625" style="1" customWidth="1"/>
    <col min="7447" max="7447" width="4.6640625" style="1" customWidth="1"/>
    <col min="7448" max="7448" width="3.6640625" style="1" customWidth="1"/>
    <col min="7449" max="7449" width="4.6640625" style="1" customWidth="1"/>
    <col min="7450" max="7451" width="3.6640625" style="1" customWidth="1"/>
    <col min="7452" max="7452" width="8.6640625" style="1" customWidth="1"/>
    <col min="7453" max="7462" width="3.6640625" style="1"/>
    <col min="7463" max="7464" width="0" style="1" hidden="1" customWidth="1"/>
    <col min="7465" max="7680" width="3.6640625" style="1"/>
    <col min="7681" max="7681" width="4.33203125" style="1" customWidth="1"/>
    <col min="7682" max="7702" width="3.6640625" style="1" customWidth="1"/>
    <col min="7703" max="7703" width="4.6640625" style="1" customWidth="1"/>
    <col min="7704" max="7704" width="3.6640625" style="1" customWidth="1"/>
    <col min="7705" max="7705" width="4.6640625" style="1" customWidth="1"/>
    <col min="7706" max="7707" width="3.6640625" style="1" customWidth="1"/>
    <col min="7708" max="7708" width="8.6640625" style="1" customWidth="1"/>
    <col min="7709" max="7718" width="3.6640625" style="1"/>
    <col min="7719" max="7720" width="0" style="1" hidden="1" customWidth="1"/>
    <col min="7721" max="7936" width="3.6640625" style="1"/>
    <col min="7937" max="7937" width="4.33203125" style="1" customWidth="1"/>
    <col min="7938" max="7958" width="3.6640625" style="1" customWidth="1"/>
    <col min="7959" max="7959" width="4.6640625" style="1" customWidth="1"/>
    <col min="7960" max="7960" width="3.6640625" style="1" customWidth="1"/>
    <col min="7961" max="7961" width="4.6640625" style="1" customWidth="1"/>
    <col min="7962" max="7963" width="3.6640625" style="1" customWidth="1"/>
    <col min="7964" max="7964" width="8.6640625" style="1" customWidth="1"/>
    <col min="7965" max="7974" width="3.6640625" style="1"/>
    <col min="7975" max="7976" width="0" style="1" hidden="1" customWidth="1"/>
    <col min="7977" max="8192" width="3.6640625" style="1"/>
    <col min="8193" max="8193" width="4.33203125" style="1" customWidth="1"/>
    <col min="8194" max="8214" width="3.6640625" style="1" customWidth="1"/>
    <col min="8215" max="8215" width="4.6640625" style="1" customWidth="1"/>
    <col min="8216" max="8216" width="3.6640625" style="1" customWidth="1"/>
    <col min="8217" max="8217" width="4.6640625" style="1" customWidth="1"/>
    <col min="8218" max="8219" width="3.6640625" style="1" customWidth="1"/>
    <col min="8220" max="8220" width="8.6640625" style="1" customWidth="1"/>
    <col min="8221" max="8230" width="3.6640625" style="1"/>
    <col min="8231" max="8232" width="0" style="1" hidden="1" customWidth="1"/>
    <col min="8233" max="8448" width="3.6640625" style="1"/>
    <col min="8449" max="8449" width="4.33203125" style="1" customWidth="1"/>
    <col min="8450" max="8470" width="3.6640625" style="1" customWidth="1"/>
    <col min="8471" max="8471" width="4.6640625" style="1" customWidth="1"/>
    <col min="8472" max="8472" width="3.6640625" style="1" customWidth="1"/>
    <col min="8473" max="8473" width="4.6640625" style="1" customWidth="1"/>
    <col min="8474" max="8475" width="3.6640625" style="1" customWidth="1"/>
    <col min="8476" max="8476" width="8.6640625" style="1" customWidth="1"/>
    <col min="8477" max="8486" width="3.6640625" style="1"/>
    <col min="8487" max="8488" width="0" style="1" hidden="1" customWidth="1"/>
    <col min="8489" max="8704" width="3.6640625" style="1"/>
    <col min="8705" max="8705" width="4.33203125" style="1" customWidth="1"/>
    <col min="8706" max="8726" width="3.6640625" style="1" customWidth="1"/>
    <col min="8727" max="8727" width="4.6640625" style="1" customWidth="1"/>
    <col min="8728" max="8728" width="3.6640625" style="1" customWidth="1"/>
    <col min="8729" max="8729" width="4.6640625" style="1" customWidth="1"/>
    <col min="8730" max="8731" width="3.6640625" style="1" customWidth="1"/>
    <col min="8732" max="8732" width="8.6640625" style="1" customWidth="1"/>
    <col min="8733" max="8742" width="3.6640625" style="1"/>
    <col min="8743" max="8744" width="0" style="1" hidden="1" customWidth="1"/>
    <col min="8745" max="8960" width="3.6640625" style="1"/>
    <col min="8961" max="8961" width="4.33203125" style="1" customWidth="1"/>
    <col min="8962" max="8982" width="3.6640625" style="1" customWidth="1"/>
    <col min="8983" max="8983" width="4.6640625" style="1" customWidth="1"/>
    <col min="8984" max="8984" width="3.6640625" style="1" customWidth="1"/>
    <col min="8985" max="8985" width="4.6640625" style="1" customWidth="1"/>
    <col min="8986" max="8987" width="3.6640625" style="1" customWidth="1"/>
    <col min="8988" max="8988" width="8.6640625" style="1" customWidth="1"/>
    <col min="8989" max="8998" width="3.6640625" style="1"/>
    <col min="8999" max="9000" width="0" style="1" hidden="1" customWidth="1"/>
    <col min="9001" max="9216" width="3.6640625" style="1"/>
    <col min="9217" max="9217" width="4.33203125" style="1" customWidth="1"/>
    <col min="9218" max="9238" width="3.6640625" style="1" customWidth="1"/>
    <col min="9239" max="9239" width="4.6640625" style="1" customWidth="1"/>
    <col min="9240" max="9240" width="3.6640625" style="1" customWidth="1"/>
    <col min="9241" max="9241" width="4.6640625" style="1" customWidth="1"/>
    <col min="9242" max="9243" width="3.6640625" style="1" customWidth="1"/>
    <col min="9244" max="9244" width="8.6640625" style="1" customWidth="1"/>
    <col min="9245" max="9254" width="3.6640625" style="1"/>
    <col min="9255" max="9256" width="0" style="1" hidden="1" customWidth="1"/>
    <col min="9257" max="9472" width="3.6640625" style="1"/>
    <col min="9473" max="9473" width="4.33203125" style="1" customWidth="1"/>
    <col min="9474" max="9494" width="3.6640625" style="1" customWidth="1"/>
    <col min="9495" max="9495" width="4.6640625" style="1" customWidth="1"/>
    <col min="9496" max="9496" width="3.6640625" style="1" customWidth="1"/>
    <col min="9497" max="9497" width="4.6640625" style="1" customWidth="1"/>
    <col min="9498" max="9499" width="3.6640625" style="1" customWidth="1"/>
    <col min="9500" max="9500" width="8.6640625" style="1" customWidth="1"/>
    <col min="9501" max="9510" width="3.6640625" style="1"/>
    <col min="9511" max="9512" width="0" style="1" hidden="1" customWidth="1"/>
    <col min="9513" max="9728" width="3.6640625" style="1"/>
    <col min="9729" max="9729" width="4.33203125" style="1" customWidth="1"/>
    <col min="9730" max="9750" width="3.6640625" style="1" customWidth="1"/>
    <col min="9751" max="9751" width="4.6640625" style="1" customWidth="1"/>
    <col min="9752" max="9752" width="3.6640625" style="1" customWidth="1"/>
    <col min="9753" max="9753" width="4.6640625" style="1" customWidth="1"/>
    <col min="9754" max="9755" width="3.6640625" style="1" customWidth="1"/>
    <col min="9756" max="9756" width="8.6640625" style="1" customWidth="1"/>
    <col min="9757" max="9766" width="3.6640625" style="1"/>
    <col min="9767" max="9768" width="0" style="1" hidden="1" customWidth="1"/>
    <col min="9769" max="9984" width="3.6640625" style="1"/>
    <col min="9985" max="9985" width="4.33203125" style="1" customWidth="1"/>
    <col min="9986" max="10006" width="3.6640625" style="1" customWidth="1"/>
    <col min="10007" max="10007" width="4.6640625" style="1" customWidth="1"/>
    <col min="10008" max="10008" width="3.6640625" style="1" customWidth="1"/>
    <col min="10009" max="10009" width="4.6640625" style="1" customWidth="1"/>
    <col min="10010" max="10011" width="3.6640625" style="1" customWidth="1"/>
    <col min="10012" max="10012" width="8.6640625" style="1" customWidth="1"/>
    <col min="10013" max="10022" width="3.6640625" style="1"/>
    <col min="10023" max="10024" width="0" style="1" hidden="1" customWidth="1"/>
    <col min="10025" max="10240" width="3.6640625" style="1"/>
    <col min="10241" max="10241" width="4.33203125" style="1" customWidth="1"/>
    <col min="10242" max="10262" width="3.6640625" style="1" customWidth="1"/>
    <col min="10263" max="10263" width="4.6640625" style="1" customWidth="1"/>
    <col min="10264" max="10264" width="3.6640625" style="1" customWidth="1"/>
    <col min="10265" max="10265" width="4.6640625" style="1" customWidth="1"/>
    <col min="10266" max="10267" width="3.6640625" style="1" customWidth="1"/>
    <col min="10268" max="10268" width="8.6640625" style="1" customWidth="1"/>
    <col min="10269" max="10278" width="3.6640625" style="1"/>
    <col min="10279" max="10280" width="0" style="1" hidden="1" customWidth="1"/>
    <col min="10281" max="10496" width="3.6640625" style="1"/>
    <col min="10497" max="10497" width="4.33203125" style="1" customWidth="1"/>
    <col min="10498" max="10518" width="3.6640625" style="1" customWidth="1"/>
    <col min="10519" max="10519" width="4.6640625" style="1" customWidth="1"/>
    <col min="10520" max="10520" width="3.6640625" style="1" customWidth="1"/>
    <col min="10521" max="10521" width="4.6640625" style="1" customWidth="1"/>
    <col min="10522" max="10523" width="3.6640625" style="1" customWidth="1"/>
    <col min="10524" max="10524" width="8.6640625" style="1" customWidth="1"/>
    <col min="10525" max="10534" width="3.6640625" style="1"/>
    <col min="10535" max="10536" width="0" style="1" hidden="1" customWidth="1"/>
    <col min="10537" max="10752" width="3.6640625" style="1"/>
    <col min="10753" max="10753" width="4.33203125" style="1" customWidth="1"/>
    <col min="10754" max="10774" width="3.6640625" style="1" customWidth="1"/>
    <col min="10775" max="10775" width="4.6640625" style="1" customWidth="1"/>
    <col min="10776" max="10776" width="3.6640625" style="1" customWidth="1"/>
    <col min="10777" max="10777" width="4.6640625" style="1" customWidth="1"/>
    <col min="10778" max="10779" width="3.6640625" style="1" customWidth="1"/>
    <col min="10780" max="10780" width="8.6640625" style="1" customWidth="1"/>
    <col min="10781" max="10790" width="3.6640625" style="1"/>
    <col min="10791" max="10792" width="0" style="1" hidden="1" customWidth="1"/>
    <col min="10793" max="11008" width="3.6640625" style="1"/>
    <col min="11009" max="11009" width="4.33203125" style="1" customWidth="1"/>
    <col min="11010" max="11030" width="3.6640625" style="1" customWidth="1"/>
    <col min="11031" max="11031" width="4.6640625" style="1" customWidth="1"/>
    <col min="11032" max="11032" width="3.6640625" style="1" customWidth="1"/>
    <col min="11033" max="11033" width="4.6640625" style="1" customWidth="1"/>
    <col min="11034" max="11035" width="3.6640625" style="1" customWidth="1"/>
    <col min="11036" max="11036" width="8.6640625" style="1" customWidth="1"/>
    <col min="11037" max="11046" width="3.6640625" style="1"/>
    <col min="11047" max="11048" width="0" style="1" hidden="1" customWidth="1"/>
    <col min="11049" max="11264" width="3.6640625" style="1"/>
    <col min="11265" max="11265" width="4.33203125" style="1" customWidth="1"/>
    <col min="11266" max="11286" width="3.6640625" style="1" customWidth="1"/>
    <col min="11287" max="11287" width="4.6640625" style="1" customWidth="1"/>
    <col min="11288" max="11288" width="3.6640625" style="1" customWidth="1"/>
    <col min="11289" max="11289" width="4.6640625" style="1" customWidth="1"/>
    <col min="11290" max="11291" width="3.6640625" style="1" customWidth="1"/>
    <col min="11292" max="11292" width="8.6640625" style="1" customWidth="1"/>
    <col min="11293" max="11302" width="3.6640625" style="1"/>
    <col min="11303" max="11304" width="0" style="1" hidden="1" customWidth="1"/>
    <col min="11305" max="11520" width="3.6640625" style="1"/>
    <col min="11521" max="11521" width="4.33203125" style="1" customWidth="1"/>
    <col min="11522" max="11542" width="3.6640625" style="1" customWidth="1"/>
    <col min="11543" max="11543" width="4.6640625" style="1" customWidth="1"/>
    <col min="11544" max="11544" width="3.6640625" style="1" customWidth="1"/>
    <col min="11545" max="11545" width="4.6640625" style="1" customWidth="1"/>
    <col min="11546" max="11547" width="3.6640625" style="1" customWidth="1"/>
    <col min="11548" max="11548" width="8.6640625" style="1" customWidth="1"/>
    <col min="11549" max="11558" width="3.6640625" style="1"/>
    <col min="11559" max="11560" width="0" style="1" hidden="1" customWidth="1"/>
    <col min="11561" max="11776" width="3.6640625" style="1"/>
    <col min="11777" max="11777" width="4.33203125" style="1" customWidth="1"/>
    <col min="11778" max="11798" width="3.6640625" style="1" customWidth="1"/>
    <col min="11799" max="11799" width="4.6640625" style="1" customWidth="1"/>
    <col min="11800" max="11800" width="3.6640625" style="1" customWidth="1"/>
    <col min="11801" max="11801" width="4.6640625" style="1" customWidth="1"/>
    <col min="11802" max="11803" width="3.6640625" style="1" customWidth="1"/>
    <col min="11804" max="11804" width="8.6640625" style="1" customWidth="1"/>
    <col min="11805" max="11814" width="3.6640625" style="1"/>
    <col min="11815" max="11816" width="0" style="1" hidden="1" customWidth="1"/>
    <col min="11817" max="12032" width="3.6640625" style="1"/>
    <col min="12033" max="12033" width="4.33203125" style="1" customWidth="1"/>
    <col min="12034" max="12054" width="3.6640625" style="1" customWidth="1"/>
    <col min="12055" max="12055" width="4.6640625" style="1" customWidth="1"/>
    <col min="12056" max="12056" width="3.6640625" style="1" customWidth="1"/>
    <col min="12057" max="12057" width="4.6640625" style="1" customWidth="1"/>
    <col min="12058" max="12059" width="3.6640625" style="1" customWidth="1"/>
    <col min="12060" max="12060" width="8.6640625" style="1" customWidth="1"/>
    <col min="12061" max="12070" width="3.6640625" style="1"/>
    <col min="12071" max="12072" width="0" style="1" hidden="1" customWidth="1"/>
    <col min="12073" max="12288" width="3.6640625" style="1"/>
    <col min="12289" max="12289" width="4.33203125" style="1" customWidth="1"/>
    <col min="12290" max="12310" width="3.6640625" style="1" customWidth="1"/>
    <col min="12311" max="12311" width="4.6640625" style="1" customWidth="1"/>
    <col min="12312" max="12312" width="3.6640625" style="1" customWidth="1"/>
    <col min="12313" max="12313" width="4.6640625" style="1" customWidth="1"/>
    <col min="12314" max="12315" width="3.6640625" style="1" customWidth="1"/>
    <col min="12316" max="12316" width="8.6640625" style="1" customWidth="1"/>
    <col min="12317" max="12326" width="3.6640625" style="1"/>
    <col min="12327" max="12328" width="0" style="1" hidden="1" customWidth="1"/>
    <col min="12329" max="12544" width="3.6640625" style="1"/>
    <col min="12545" max="12545" width="4.33203125" style="1" customWidth="1"/>
    <col min="12546" max="12566" width="3.6640625" style="1" customWidth="1"/>
    <col min="12567" max="12567" width="4.6640625" style="1" customWidth="1"/>
    <col min="12568" max="12568" width="3.6640625" style="1" customWidth="1"/>
    <col min="12569" max="12569" width="4.6640625" style="1" customWidth="1"/>
    <col min="12570" max="12571" width="3.6640625" style="1" customWidth="1"/>
    <col min="12572" max="12572" width="8.6640625" style="1" customWidth="1"/>
    <col min="12573" max="12582" width="3.6640625" style="1"/>
    <col min="12583" max="12584" width="0" style="1" hidden="1" customWidth="1"/>
    <col min="12585" max="12800" width="3.6640625" style="1"/>
    <col min="12801" max="12801" width="4.33203125" style="1" customWidth="1"/>
    <col min="12802" max="12822" width="3.6640625" style="1" customWidth="1"/>
    <col min="12823" max="12823" width="4.6640625" style="1" customWidth="1"/>
    <col min="12824" max="12824" width="3.6640625" style="1" customWidth="1"/>
    <col min="12825" max="12825" width="4.6640625" style="1" customWidth="1"/>
    <col min="12826" max="12827" width="3.6640625" style="1" customWidth="1"/>
    <col min="12828" max="12828" width="8.6640625" style="1" customWidth="1"/>
    <col min="12829" max="12838" width="3.6640625" style="1"/>
    <col min="12839" max="12840" width="0" style="1" hidden="1" customWidth="1"/>
    <col min="12841" max="13056" width="3.6640625" style="1"/>
    <col min="13057" max="13057" width="4.33203125" style="1" customWidth="1"/>
    <col min="13058" max="13078" width="3.6640625" style="1" customWidth="1"/>
    <col min="13079" max="13079" width="4.6640625" style="1" customWidth="1"/>
    <col min="13080" max="13080" width="3.6640625" style="1" customWidth="1"/>
    <col min="13081" max="13081" width="4.6640625" style="1" customWidth="1"/>
    <col min="13082" max="13083" width="3.6640625" style="1" customWidth="1"/>
    <col min="13084" max="13084" width="8.6640625" style="1" customWidth="1"/>
    <col min="13085" max="13094" width="3.6640625" style="1"/>
    <col min="13095" max="13096" width="0" style="1" hidden="1" customWidth="1"/>
    <col min="13097" max="13312" width="3.6640625" style="1"/>
    <col min="13313" max="13313" width="4.33203125" style="1" customWidth="1"/>
    <col min="13314" max="13334" width="3.6640625" style="1" customWidth="1"/>
    <col min="13335" max="13335" width="4.6640625" style="1" customWidth="1"/>
    <col min="13336" max="13336" width="3.6640625" style="1" customWidth="1"/>
    <col min="13337" max="13337" width="4.6640625" style="1" customWidth="1"/>
    <col min="13338" max="13339" width="3.6640625" style="1" customWidth="1"/>
    <col min="13340" max="13340" width="8.6640625" style="1" customWidth="1"/>
    <col min="13341" max="13350" width="3.6640625" style="1"/>
    <col min="13351" max="13352" width="0" style="1" hidden="1" customWidth="1"/>
    <col min="13353" max="13568" width="3.6640625" style="1"/>
    <col min="13569" max="13569" width="4.33203125" style="1" customWidth="1"/>
    <col min="13570" max="13590" width="3.6640625" style="1" customWidth="1"/>
    <col min="13591" max="13591" width="4.6640625" style="1" customWidth="1"/>
    <col min="13592" max="13592" width="3.6640625" style="1" customWidth="1"/>
    <col min="13593" max="13593" width="4.6640625" style="1" customWidth="1"/>
    <col min="13594" max="13595" width="3.6640625" style="1" customWidth="1"/>
    <col min="13596" max="13596" width="8.6640625" style="1" customWidth="1"/>
    <col min="13597" max="13606" width="3.6640625" style="1"/>
    <col min="13607" max="13608" width="0" style="1" hidden="1" customWidth="1"/>
    <col min="13609" max="13824" width="3.6640625" style="1"/>
    <col min="13825" max="13825" width="4.33203125" style="1" customWidth="1"/>
    <col min="13826" max="13846" width="3.6640625" style="1" customWidth="1"/>
    <col min="13847" max="13847" width="4.6640625" style="1" customWidth="1"/>
    <col min="13848" max="13848" width="3.6640625" style="1" customWidth="1"/>
    <col min="13849" max="13849" width="4.6640625" style="1" customWidth="1"/>
    <col min="13850" max="13851" width="3.6640625" style="1" customWidth="1"/>
    <col min="13852" max="13852" width="8.6640625" style="1" customWidth="1"/>
    <col min="13853" max="13862" width="3.6640625" style="1"/>
    <col min="13863" max="13864" width="0" style="1" hidden="1" customWidth="1"/>
    <col min="13865" max="14080" width="3.6640625" style="1"/>
    <col min="14081" max="14081" width="4.33203125" style="1" customWidth="1"/>
    <col min="14082" max="14102" width="3.6640625" style="1" customWidth="1"/>
    <col min="14103" max="14103" width="4.6640625" style="1" customWidth="1"/>
    <col min="14104" max="14104" width="3.6640625" style="1" customWidth="1"/>
    <col min="14105" max="14105" width="4.6640625" style="1" customWidth="1"/>
    <col min="14106" max="14107" width="3.6640625" style="1" customWidth="1"/>
    <col min="14108" max="14108" width="8.6640625" style="1" customWidth="1"/>
    <col min="14109" max="14118" width="3.6640625" style="1"/>
    <col min="14119" max="14120" width="0" style="1" hidden="1" customWidth="1"/>
    <col min="14121" max="14336" width="3.6640625" style="1"/>
    <col min="14337" max="14337" width="4.33203125" style="1" customWidth="1"/>
    <col min="14338" max="14358" width="3.6640625" style="1" customWidth="1"/>
    <col min="14359" max="14359" width="4.6640625" style="1" customWidth="1"/>
    <col min="14360" max="14360" width="3.6640625" style="1" customWidth="1"/>
    <col min="14361" max="14361" width="4.6640625" style="1" customWidth="1"/>
    <col min="14362" max="14363" width="3.6640625" style="1" customWidth="1"/>
    <col min="14364" max="14364" width="8.6640625" style="1" customWidth="1"/>
    <col min="14365" max="14374" width="3.6640625" style="1"/>
    <col min="14375" max="14376" width="0" style="1" hidden="1" customWidth="1"/>
    <col min="14377" max="14592" width="3.6640625" style="1"/>
    <col min="14593" max="14593" width="4.33203125" style="1" customWidth="1"/>
    <col min="14594" max="14614" width="3.6640625" style="1" customWidth="1"/>
    <col min="14615" max="14615" width="4.6640625" style="1" customWidth="1"/>
    <col min="14616" max="14616" width="3.6640625" style="1" customWidth="1"/>
    <col min="14617" max="14617" width="4.6640625" style="1" customWidth="1"/>
    <col min="14618" max="14619" width="3.6640625" style="1" customWidth="1"/>
    <col min="14620" max="14620" width="8.6640625" style="1" customWidth="1"/>
    <col min="14621" max="14630" width="3.6640625" style="1"/>
    <col min="14631" max="14632" width="0" style="1" hidden="1" customWidth="1"/>
    <col min="14633" max="14848" width="3.6640625" style="1"/>
    <col min="14849" max="14849" width="4.33203125" style="1" customWidth="1"/>
    <col min="14850" max="14870" width="3.6640625" style="1" customWidth="1"/>
    <col min="14871" max="14871" width="4.6640625" style="1" customWidth="1"/>
    <col min="14872" max="14872" width="3.6640625" style="1" customWidth="1"/>
    <col min="14873" max="14873" width="4.6640625" style="1" customWidth="1"/>
    <col min="14874" max="14875" width="3.6640625" style="1" customWidth="1"/>
    <col min="14876" max="14876" width="8.6640625" style="1" customWidth="1"/>
    <col min="14877" max="14886" width="3.6640625" style="1"/>
    <col min="14887" max="14888" width="0" style="1" hidden="1" customWidth="1"/>
    <col min="14889" max="15104" width="3.6640625" style="1"/>
    <col min="15105" max="15105" width="4.33203125" style="1" customWidth="1"/>
    <col min="15106" max="15126" width="3.6640625" style="1" customWidth="1"/>
    <col min="15127" max="15127" width="4.6640625" style="1" customWidth="1"/>
    <col min="15128" max="15128" width="3.6640625" style="1" customWidth="1"/>
    <col min="15129" max="15129" width="4.6640625" style="1" customWidth="1"/>
    <col min="15130" max="15131" width="3.6640625" style="1" customWidth="1"/>
    <col min="15132" max="15132" width="8.6640625" style="1" customWidth="1"/>
    <col min="15133" max="15142" width="3.6640625" style="1"/>
    <col min="15143" max="15144" width="0" style="1" hidden="1" customWidth="1"/>
    <col min="15145" max="15360" width="3.6640625" style="1"/>
    <col min="15361" max="15361" width="4.33203125" style="1" customWidth="1"/>
    <col min="15362" max="15382" width="3.6640625" style="1" customWidth="1"/>
    <col min="15383" max="15383" width="4.6640625" style="1" customWidth="1"/>
    <col min="15384" max="15384" width="3.6640625" style="1" customWidth="1"/>
    <col min="15385" max="15385" width="4.6640625" style="1" customWidth="1"/>
    <col min="15386" max="15387" width="3.6640625" style="1" customWidth="1"/>
    <col min="15388" max="15388" width="8.6640625" style="1" customWidth="1"/>
    <col min="15389" max="15398" width="3.6640625" style="1"/>
    <col min="15399" max="15400" width="0" style="1" hidden="1" customWidth="1"/>
    <col min="15401" max="15616" width="3.6640625" style="1"/>
    <col min="15617" max="15617" width="4.33203125" style="1" customWidth="1"/>
    <col min="15618" max="15638" width="3.6640625" style="1" customWidth="1"/>
    <col min="15639" max="15639" width="4.6640625" style="1" customWidth="1"/>
    <col min="15640" max="15640" width="3.6640625" style="1" customWidth="1"/>
    <col min="15641" max="15641" width="4.6640625" style="1" customWidth="1"/>
    <col min="15642" max="15643" width="3.6640625" style="1" customWidth="1"/>
    <col min="15644" max="15644" width="8.6640625" style="1" customWidth="1"/>
    <col min="15645" max="15654" width="3.6640625" style="1"/>
    <col min="15655" max="15656" width="0" style="1" hidden="1" customWidth="1"/>
    <col min="15657" max="15872" width="3.6640625" style="1"/>
    <col min="15873" max="15873" width="4.33203125" style="1" customWidth="1"/>
    <col min="15874" max="15894" width="3.6640625" style="1" customWidth="1"/>
    <col min="15895" max="15895" width="4.6640625" style="1" customWidth="1"/>
    <col min="15896" max="15896" width="3.6640625" style="1" customWidth="1"/>
    <col min="15897" max="15897" width="4.6640625" style="1" customWidth="1"/>
    <col min="15898" max="15899" width="3.6640625" style="1" customWidth="1"/>
    <col min="15900" max="15900" width="8.6640625" style="1" customWidth="1"/>
    <col min="15901" max="15910" width="3.6640625" style="1"/>
    <col min="15911" max="15912" width="0" style="1" hidden="1" customWidth="1"/>
    <col min="15913" max="16128" width="3.6640625" style="1"/>
    <col min="16129" max="16129" width="4.33203125" style="1" customWidth="1"/>
    <col min="16130" max="16150" width="3.6640625" style="1" customWidth="1"/>
    <col min="16151" max="16151" width="4.6640625" style="1" customWidth="1"/>
    <col min="16152" max="16152" width="3.6640625" style="1" customWidth="1"/>
    <col min="16153" max="16153" width="4.6640625" style="1" customWidth="1"/>
    <col min="16154" max="16155" width="3.6640625" style="1" customWidth="1"/>
    <col min="16156" max="16156" width="8.6640625" style="1" customWidth="1"/>
    <col min="16157" max="16166" width="3.6640625" style="1"/>
    <col min="16167" max="16168" width="0" style="1" hidden="1" customWidth="1"/>
    <col min="16169" max="16384" width="3.6640625" style="1"/>
  </cols>
  <sheetData>
    <row r="1" spans="1:27" ht="18.75" customHeight="1">
      <c r="B1" s="298"/>
      <c r="AA1" s="1" t="s">
        <v>370</v>
      </c>
    </row>
    <row r="2" spans="1:27" ht="9" customHeight="1"/>
    <row r="3" spans="1:27" ht="18.75" customHeight="1">
      <c r="A3" s="846" t="s">
        <v>371</v>
      </c>
      <c r="B3" s="846"/>
      <c r="C3" s="846"/>
      <c r="D3" s="846"/>
      <c r="E3" s="846"/>
      <c r="F3" s="846"/>
      <c r="G3" s="846"/>
      <c r="H3" s="846"/>
      <c r="I3" s="846"/>
      <c r="J3" s="846"/>
      <c r="K3" s="846"/>
      <c r="L3" s="846"/>
      <c r="M3" s="846"/>
      <c r="N3" s="846"/>
      <c r="O3" s="846"/>
      <c r="P3" s="846"/>
      <c r="Q3" s="846"/>
      <c r="R3" s="846"/>
      <c r="S3" s="846"/>
      <c r="T3" s="846"/>
      <c r="U3" s="846"/>
      <c r="V3" s="846"/>
      <c r="W3" s="846"/>
      <c r="X3" s="846"/>
      <c r="Y3" s="846"/>
      <c r="AA3" s="1" t="s">
        <v>183</v>
      </c>
    </row>
    <row r="4" spans="1:27" ht="9" customHeight="1"/>
    <row r="5" spans="1:27" ht="18.75" customHeight="1">
      <c r="L5" s="10"/>
      <c r="N5" s="73" t="s">
        <v>372</v>
      </c>
    </row>
    <row r="6" spans="1:27" ht="18.75" customHeight="1">
      <c r="N6" s="1251"/>
      <c r="O6" s="1251"/>
      <c r="P6" s="1251"/>
      <c r="Q6" s="1251"/>
      <c r="R6" s="1251"/>
      <c r="S6" s="1251"/>
      <c r="T6" s="1251"/>
      <c r="U6" s="1251"/>
      <c r="V6" s="1251"/>
      <c r="W6" s="1251"/>
      <c r="X6" s="1251"/>
      <c r="Y6" s="1251"/>
    </row>
    <row r="7" spans="1:27" ht="18.75" customHeight="1">
      <c r="A7" s="1" t="s">
        <v>373</v>
      </c>
      <c r="I7" s="147"/>
      <c r="J7" s="1" t="s">
        <v>374</v>
      </c>
      <c r="N7" s="19"/>
      <c r="O7" s="19"/>
      <c r="P7" s="19"/>
      <c r="Q7" s="19"/>
      <c r="R7" s="19"/>
      <c r="S7" s="19"/>
      <c r="T7" s="19"/>
      <c r="U7" s="19"/>
      <c r="V7" s="19"/>
      <c r="W7" s="19"/>
      <c r="X7" s="19"/>
      <c r="Y7" s="19"/>
    </row>
    <row r="8" spans="1:27" ht="18.75" customHeight="1">
      <c r="A8" s="1" t="s">
        <v>46</v>
      </c>
      <c r="B8" s="845" t="s">
        <v>375</v>
      </c>
      <c r="C8" s="845"/>
      <c r="D8" s="845"/>
      <c r="E8" s="845"/>
      <c r="F8" s="845"/>
      <c r="G8" s="845"/>
      <c r="H8" s="845"/>
      <c r="I8" s="845"/>
      <c r="J8" s="845"/>
      <c r="K8" s="845"/>
      <c r="L8" s="845"/>
      <c r="M8" s="845"/>
      <c r="N8" s="845"/>
      <c r="O8" s="845"/>
      <c r="P8" s="845"/>
      <c r="Q8" s="845"/>
      <c r="R8" s="845"/>
      <c r="S8" s="845"/>
      <c r="T8" s="845"/>
      <c r="U8" s="845"/>
      <c r="V8" s="845"/>
      <c r="W8" s="845"/>
      <c r="X8" s="845"/>
      <c r="Y8" s="845"/>
    </row>
    <row r="9" spans="1:27" ht="18.75" customHeight="1">
      <c r="B9" s="845"/>
      <c r="C9" s="845"/>
      <c r="D9" s="845"/>
      <c r="E9" s="845"/>
      <c r="F9" s="845"/>
      <c r="G9" s="845"/>
      <c r="H9" s="845"/>
      <c r="I9" s="845"/>
      <c r="J9" s="845"/>
      <c r="K9" s="845"/>
      <c r="L9" s="845"/>
      <c r="M9" s="845"/>
      <c r="N9" s="845"/>
      <c r="O9" s="845"/>
      <c r="P9" s="845"/>
      <c r="Q9" s="845"/>
      <c r="R9" s="845"/>
      <c r="S9" s="845"/>
      <c r="T9" s="845"/>
      <c r="U9" s="845"/>
      <c r="V9" s="845"/>
      <c r="W9" s="845"/>
      <c r="X9" s="845"/>
      <c r="Y9" s="845"/>
    </row>
    <row r="10" spans="1:27" ht="18.75" customHeight="1">
      <c r="N10" s="19"/>
      <c r="O10" s="19"/>
      <c r="P10" s="19"/>
      <c r="Q10" s="19"/>
      <c r="R10" s="19"/>
      <c r="S10" s="19"/>
      <c r="T10" s="19"/>
      <c r="U10" s="19"/>
      <c r="V10" s="19"/>
      <c r="W10" s="19"/>
      <c r="X10" s="19"/>
      <c r="Y10" s="19"/>
    </row>
    <row r="11" spans="1:27" ht="15" customHeight="1">
      <c r="A11" s="1" t="s">
        <v>376</v>
      </c>
    </row>
    <row r="12" spans="1:27" ht="15" customHeight="1">
      <c r="A12" s="1" t="s">
        <v>377</v>
      </c>
    </row>
    <row r="13" spans="1:27" ht="15" customHeight="1">
      <c r="B13" s="1228" t="s">
        <v>378</v>
      </c>
      <c r="C13" s="1229"/>
      <c r="D13" s="1229"/>
      <c r="E13" s="1229"/>
      <c r="F13" s="1229"/>
      <c r="G13" s="1229"/>
      <c r="H13" s="1229"/>
      <c r="I13" s="1229"/>
      <c r="J13" s="1229"/>
      <c r="K13" s="1229"/>
      <c r="L13" s="1230"/>
      <c r="M13" s="1234" t="s">
        <v>379</v>
      </c>
      <c r="N13" s="1235"/>
      <c r="O13" s="1235"/>
      <c r="P13" s="1235"/>
      <c r="Q13" s="1235"/>
      <c r="R13" s="1235"/>
      <c r="S13" s="1235"/>
      <c r="T13" s="1235"/>
      <c r="U13" s="1235"/>
      <c r="V13" s="1235"/>
      <c r="W13" s="1235"/>
      <c r="X13" s="1235"/>
      <c r="Y13" s="1236"/>
    </row>
    <row r="14" spans="1:27" ht="15" customHeight="1">
      <c r="B14" s="1231"/>
      <c r="C14" s="1232"/>
      <c r="D14" s="1232"/>
      <c r="E14" s="1232"/>
      <c r="F14" s="1232"/>
      <c r="G14" s="1232"/>
      <c r="H14" s="1232"/>
      <c r="I14" s="1232"/>
      <c r="J14" s="1232"/>
      <c r="K14" s="1232"/>
      <c r="L14" s="1233"/>
      <c r="M14" s="1234" t="s">
        <v>380</v>
      </c>
      <c r="N14" s="1235"/>
      <c r="O14" s="1235"/>
      <c r="P14" s="1236"/>
      <c r="Q14" s="1234" t="s">
        <v>381</v>
      </c>
      <c r="R14" s="1235"/>
      <c r="S14" s="1235"/>
      <c r="T14" s="1236"/>
      <c r="U14" s="1234" t="s">
        <v>382</v>
      </c>
      <c r="V14" s="1235"/>
      <c r="W14" s="1235"/>
      <c r="X14" s="1235"/>
      <c r="Y14" s="1236"/>
    </row>
    <row r="15" spans="1:27" ht="15" customHeight="1">
      <c r="B15" s="74" t="s">
        <v>383</v>
      </c>
      <c r="C15" s="53"/>
      <c r="D15" s="53"/>
      <c r="E15" s="53"/>
      <c r="F15" s="53"/>
      <c r="G15" s="53"/>
      <c r="H15" s="53"/>
      <c r="I15" s="53"/>
      <c r="J15" s="53"/>
      <c r="K15" s="53"/>
      <c r="L15" s="53"/>
      <c r="M15" s="1248"/>
      <c r="N15" s="1249"/>
      <c r="O15" s="1249"/>
      <c r="P15" s="148" t="s">
        <v>384</v>
      </c>
      <c r="Q15" s="1248"/>
      <c r="R15" s="1249"/>
      <c r="S15" s="1249"/>
      <c r="T15" s="23" t="s">
        <v>384</v>
      </c>
      <c r="U15" s="51" t="s">
        <v>385</v>
      </c>
      <c r="V15" s="1250">
        <f>SUM(M15+Q15)</f>
        <v>0</v>
      </c>
      <c r="W15" s="1250"/>
      <c r="X15" s="1250"/>
      <c r="Y15" s="23" t="s">
        <v>386</v>
      </c>
    </row>
    <row r="16" spans="1:27" ht="15" customHeight="1">
      <c r="B16" s="74" t="s">
        <v>387</v>
      </c>
      <c r="C16" s="53"/>
      <c r="D16" s="53"/>
      <c r="E16" s="53"/>
      <c r="F16" s="53"/>
      <c r="G16" s="53"/>
      <c r="H16" s="53"/>
      <c r="I16" s="53"/>
      <c r="J16" s="53"/>
      <c r="K16" s="53"/>
      <c r="L16" s="53"/>
      <c r="M16" s="1248"/>
      <c r="N16" s="1249"/>
      <c r="O16" s="1249"/>
      <c r="P16" s="148" t="s">
        <v>384</v>
      </c>
      <c r="Q16" s="1248"/>
      <c r="R16" s="1249"/>
      <c r="S16" s="1249"/>
      <c r="T16" s="23" t="s">
        <v>384</v>
      </c>
      <c r="U16" s="149"/>
      <c r="V16" s="1250">
        <f>SUM(M16+Q16)</f>
        <v>0</v>
      </c>
      <c r="W16" s="1250"/>
      <c r="X16" s="1250"/>
      <c r="Y16" s="23" t="s">
        <v>386</v>
      </c>
    </row>
    <row r="17" spans="1:25" ht="15" customHeight="1">
      <c r="B17" s="74" t="s">
        <v>388</v>
      </c>
      <c r="C17" s="53"/>
      <c r="D17" s="53"/>
      <c r="E17" s="53"/>
      <c r="F17" s="53"/>
      <c r="G17" s="53"/>
      <c r="H17" s="53"/>
      <c r="I17" s="53"/>
      <c r="J17" s="53"/>
      <c r="K17" s="53"/>
      <c r="L17" s="53"/>
      <c r="M17" s="1252">
        <f>SUM(M15:O16)</f>
        <v>0</v>
      </c>
      <c r="N17" s="1250"/>
      <c r="O17" s="1250"/>
      <c r="P17" s="148" t="s">
        <v>384</v>
      </c>
      <c r="Q17" s="1253">
        <f>SUM(Q15:S16)</f>
        <v>0</v>
      </c>
      <c r="R17" s="1254"/>
      <c r="S17" s="1254"/>
      <c r="T17" s="150" t="s">
        <v>384</v>
      </c>
      <c r="U17" s="151" t="s">
        <v>389</v>
      </c>
      <c r="V17" s="1254">
        <f>SUM(V15:X16)</f>
        <v>0</v>
      </c>
      <c r="W17" s="1254"/>
      <c r="X17" s="1254"/>
      <c r="Y17" s="23" t="s">
        <v>386</v>
      </c>
    </row>
    <row r="18" spans="1:25" ht="12" customHeight="1">
      <c r="B18" s="73" t="s">
        <v>390</v>
      </c>
      <c r="C18" s="92"/>
      <c r="D18" s="92"/>
      <c r="E18" s="92"/>
      <c r="F18" s="92"/>
      <c r="G18" s="92"/>
      <c r="H18" s="92"/>
      <c r="I18" s="92"/>
      <c r="J18" s="92"/>
      <c r="K18" s="92"/>
      <c r="L18" s="92"/>
      <c r="M18" s="92"/>
      <c r="N18" s="62"/>
      <c r="O18" s="62"/>
      <c r="P18" s="62"/>
      <c r="Q18" s="62"/>
      <c r="R18" s="62"/>
      <c r="S18" s="62"/>
      <c r="T18" s="62"/>
      <c r="U18" s="62"/>
      <c r="V18" s="62"/>
      <c r="W18" s="62"/>
      <c r="X18" s="62"/>
      <c r="Y18" s="62"/>
    </row>
    <row r="19" spans="1:25" ht="12" customHeight="1">
      <c r="B19" s="1165" t="s">
        <v>391</v>
      </c>
      <c r="C19" s="1204"/>
      <c r="D19" s="1204"/>
      <c r="E19" s="1204"/>
      <c r="F19" s="1204"/>
      <c r="G19" s="1204"/>
      <c r="H19" s="1204"/>
      <c r="I19" s="1204"/>
      <c r="J19" s="1204"/>
      <c r="K19" s="1204"/>
      <c r="L19" s="1204"/>
      <c r="M19" s="1204"/>
      <c r="N19" s="1204"/>
      <c r="O19" s="1204"/>
      <c r="P19" s="1204"/>
      <c r="Q19" s="1204"/>
      <c r="R19" s="1204"/>
      <c r="S19" s="1204"/>
      <c r="T19" s="1204"/>
      <c r="U19" s="1204"/>
      <c r="V19" s="1204"/>
      <c r="W19" s="1204"/>
      <c r="X19" s="1204"/>
      <c r="Y19" s="1204"/>
    </row>
    <row r="20" spans="1:25" ht="12" customHeight="1">
      <c r="C20" s="73" t="s">
        <v>392</v>
      </c>
    </row>
    <row r="21" spans="1:25" ht="9" customHeight="1"/>
    <row r="22" spans="1:25" ht="15" customHeight="1">
      <c r="A22" s="1" t="s">
        <v>393</v>
      </c>
    </row>
    <row r="23" spans="1:25" ht="15" customHeight="1">
      <c r="B23" s="1" t="s">
        <v>394</v>
      </c>
    </row>
    <row r="24" spans="1:25" ht="15" customHeight="1">
      <c r="B24" s="74" t="s">
        <v>395</v>
      </c>
      <c r="C24" s="75"/>
      <c r="D24" s="75"/>
      <c r="E24" s="75"/>
      <c r="F24" s="75"/>
      <c r="G24" s="75"/>
      <c r="H24" s="75"/>
      <c r="I24" s="76"/>
      <c r="J24" s="1243">
        <f>M17</f>
        <v>0</v>
      </c>
      <c r="K24" s="1244"/>
      <c r="L24" s="1244"/>
      <c r="M24" s="1244"/>
      <c r="N24" s="57" t="s">
        <v>386</v>
      </c>
      <c r="O24" s="74" t="s">
        <v>396</v>
      </c>
      <c r="P24" s="53"/>
      <c r="Q24" s="53"/>
      <c r="R24" s="57"/>
      <c r="S24" s="94" t="s">
        <v>397</v>
      </c>
      <c r="T24" s="1239">
        <f>ROUND(J24/12,3)</f>
        <v>0</v>
      </c>
      <c r="U24" s="1239"/>
      <c r="V24" s="1239"/>
      <c r="W24" s="1239"/>
      <c r="X24" s="1239"/>
      <c r="Y24" s="57" t="s">
        <v>386</v>
      </c>
    </row>
    <row r="25" spans="1:25" ht="15" customHeight="1">
      <c r="B25" s="74" t="s">
        <v>398</v>
      </c>
      <c r="C25" s="75"/>
      <c r="D25" s="75"/>
      <c r="E25" s="75"/>
      <c r="F25" s="75"/>
      <c r="G25" s="75"/>
      <c r="H25" s="75"/>
      <c r="I25" s="76"/>
      <c r="J25" s="1243">
        <f>Q17</f>
        <v>0</v>
      </c>
      <c r="K25" s="1244"/>
      <c r="L25" s="1244"/>
      <c r="M25" s="1244"/>
      <c r="N25" s="57" t="s">
        <v>386</v>
      </c>
      <c r="O25" s="74" t="s">
        <v>396</v>
      </c>
      <c r="P25" s="53"/>
      <c r="Q25" s="53"/>
      <c r="R25" s="57"/>
      <c r="S25" s="94" t="s">
        <v>399</v>
      </c>
      <c r="T25" s="1239">
        <f>ROUND(J25/12,3)</f>
        <v>0</v>
      </c>
      <c r="U25" s="1239"/>
      <c r="V25" s="1239"/>
      <c r="W25" s="1239"/>
      <c r="X25" s="1239"/>
      <c r="Y25" s="57" t="s">
        <v>386</v>
      </c>
    </row>
    <row r="26" spans="1:25" ht="15" customHeight="1">
      <c r="B26" s="79"/>
      <c r="C26" s="79"/>
      <c r="D26" s="79"/>
      <c r="E26" s="79"/>
      <c r="F26" s="80"/>
      <c r="G26" s="80"/>
      <c r="H26" s="62"/>
      <c r="I26" s="79"/>
      <c r="J26" s="79"/>
      <c r="K26" s="79"/>
      <c r="L26" s="79"/>
      <c r="M26" s="74"/>
      <c r="N26" s="53"/>
      <c r="O26" s="53"/>
      <c r="P26" s="53" t="s">
        <v>382</v>
      </c>
      <c r="Q26" s="132"/>
      <c r="R26" s="51"/>
      <c r="S26" s="132"/>
      <c r="T26" s="152"/>
      <c r="U26" s="1245">
        <f>SUM(T24:X25)</f>
        <v>0</v>
      </c>
      <c r="V26" s="1246"/>
      <c r="W26" s="1246"/>
      <c r="X26" s="1246"/>
      <c r="Y26" s="57" t="s">
        <v>386</v>
      </c>
    </row>
    <row r="27" spans="1:25" ht="15" customHeight="1">
      <c r="B27" s="19"/>
      <c r="C27" s="19"/>
      <c r="D27" s="19"/>
      <c r="E27" s="19"/>
      <c r="F27" s="82"/>
      <c r="G27" s="82"/>
      <c r="I27" s="19"/>
      <c r="J27" s="19"/>
      <c r="K27" s="19"/>
      <c r="L27" s="19"/>
      <c r="M27" s="74" t="s">
        <v>400</v>
      </c>
      <c r="N27" s="53"/>
      <c r="O27" s="53"/>
      <c r="P27" s="53"/>
      <c r="Q27" s="132"/>
      <c r="R27" s="51"/>
      <c r="S27" s="132"/>
      <c r="T27" s="94" t="s">
        <v>401</v>
      </c>
      <c r="U27" s="1247">
        <f>ROUND(IF(T24=0,IF(J25=0,0,T25),IF(J25=0,T24,(T24+T25)/2)),0)</f>
        <v>0</v>
      </c>
      <c r="V27" s="1238"/>
      <c r="W27" s="1238"/>
      <c r="X27" s="1238"/>
      <c r="Y27" s="57" t="s">
        <v>384</v>
      </c>
    </row>
    <row r="28" spans="1:25" ht="9" customHeight="1"/>
    <row r="29" spans="1:25" ht="15" customHeight="1">
      <c r="B29" s="1" t="s">
        <v>402</v>
      </c>
      <c r="T29" s="19"/>
    </row>
    <row r="30" spans="1:25" ht="15" customHeight="1">
      <c r="B30" s="74" t="s">
        <v>395</v>
      </c>
      <c r="C30" s="75"/>
      <c r="D30" s="75"/>
      <c r="E30" s="75"/>
      <c r="F30" s="75"/>
      <c r="G30" s="75"/>
      <c r="H30" s="75"/>
      <c r="I30" s="76"/>
      <c r="J30" s="1237">
        <f>M15</f>
        <v>0</v>
      </c>
      <c r="K30" s="1238"/>
      <c r="L30" s="1238"/>
      <c r="M30" s="1238"/>
      <c r="N30" s="57" t="s">
        <v>386</v>
      </c>
      <c r="O30" s="74" t="s">
        <v>396</v>
      </c>
      <c r="P30" s="53"/>
      <c r="Q30" s="53"/>
      <c r="R30" s="57"/>
      <c r="S30" s="94" t="s">
        <v>403</v>
      </c>
      <c r="T30" s="1239">
        <f>ROUND(J30/12,3)</f>
        <v>0</v>
      </c>
      <c r="U30" s="1239"/>
      <c r="V30" s="1239"/>
      <c r="W30" s="1239"/>
      <c r="X30" s="1239"/>
      <c r="Y30" s="57" t="s">
        <v>386</v>
      </c>
    </row>
    <row r="31" spans="1:25" ht="15" customHeight="1">
      <c r="B31" s="74" t="s">
        <v>398</v>
      </c>
      <c r="C31" s="75"/>
      <c r="D31" s="75"/>
      <c r="E31" s="75"/>
      <c r="F31" s="75"/>
      <c r="G31" s="75"/>
      <c r="H31" s="75"/>
      <c r="I31" s="76"/>
      <c r="J31" s="1237">
        <f>Q15</f>
        <v>0</v>
      </c>
      <c r="K31" s="1238"/>
      <c r="L31" s="1238"/>
      <c r="M31" s="1238"/>
      <c r="N31" s="57" t="s">
        <v>386</v>
      </c>
      <c r="O31" s="74" t="s">
        <v>396</v>
      </c>
      <c r="P31" s="53"/>
      <c r="Q31" s="53"/>
      <c r="R31" s="57"/>
      <c r="S31" s="94" t="s">
        <v>404</v>
      </c>
      <c r="T31" s="1239">
        <f>ROUND(J31/12,3)</f>
        <v>0</v>
      </c>
      <c r="U31" s="1239"/>
      <c r="V31" s="1239"/>
      <c r="W31" s="1239"/>
      <c r="X31" s="1239"/>
      <c r="Y31" s="57" t="s">
        <v>386</v>
      </c>
    </row>
    <row r="32" spans="1:25" ht="12" customHeight="1">
      <c r="B32" s="1240" t="s">
        <v>405</v>
      </c>
      <c r="C32" s="1240"/>
      <c r="D32" s="1240"/>
      <c r="E32" s="1240"/>
      <c r="F32" s="1240"/>
      <c r="G32" s="1240"/>
      <c r="H32" s="1240"/>
      <c r="I32" s="1240"/>
      <c r="J32" s="1240"/>
      <c r="K32" s="1240"/>
      <c r="L32" s="1240"/>
      <c r="M32" s="1240"/>
      <c r="N32" s="1240"/>
      <c r="O32" s="1240"/>
      <c r="P32" s="1240"/>
      <c r="Q32" s="1240"/>
      <c r="R32" s="1240"/>
      <c r="S32" s="1240"/>
      <c r="T32" s="1240"/>
      <c r="U32" s="1240"/>
      <c r="V32" s="1240"/>
      <c r="W32" s="1240"/>
      <c r="X32" s="1240"/>
      <c r="Y32" s="1240"/>
    </row>
    <row r="33" spans="1:25" ht="12" customHeight="1">
      <c r="B33" s="1098"/>
      <c r="C33" s="1098"/>
      <c r="D33" s="1098"/>
      <c r="E33" s="1098"/>
      <c r="F33" s="1098"/>
      <c r="G33" s="1098"/>
      <c r="H33" s="1098"/>
      <c r="I33" s="1098"/>
      <c r="J33" s="1098"/>
      <c r="K33" s="1098"/>
      <c r="L33" s="1098"/>
      <c r="M33" s="1098"/>
      <c r="N33" s="1098"/>
      <c r="O33" s="1098"/>
      <c r="P33" s="1098"/>
      <c r="Q33" s="1098"/>
      <c r="R33" s="1098"/>
      <c r="S33" s="1098"/>
      <c r="T33" s="1098"/>
      <c r="U33" s="1098"/>
      <c r="V33" s="1098"/>
      <c r="W33" s="1098"/>
      <c r="X33" s="1098"/>
      <c r="Y33" s="1098"/>
    </row>
    <row r="34" spans="1:25" ht="12" customHeight="1">
      <c r="B34" s="1241" t="s">
        <v>406</v>
      </c>
      <c r="C34" s="1241"/>
      <c r="D34" s="1241"/>
      <c r="E34" s="1241"/>
      <c r="F34" s="1241"/>
      <c r="G34" s="1241"/>
      <c r="H34" s="1241"/>
      <c r="I34" s="1241"/>
      <c r="J34" s="1241"/>
      <c r="K34" s="1241"/>
      <c r="L34" s="1241"/>
      <c r="M34" s="1241"/>
      <c r="N34" s="1241"/>
      <c r="O34" s="1241"/>
      <c r="P34" s="1241"/>
      <c r="Q34" s="1241"/>
      <c r="R34" s="1241"/>
      <c r="S34" s="1241"/>
      <c r="T34" s="1241"/>
      <c r="U34" s="1241"/>
      <c r="V34" s="1241"/>
      <c r="W34" s="1241"/>
      <c r="X34" s="1241"/>
      <c r="Y34" s="1241"/>
    </row>
    <row r="35" spans="1:25" ht="12" customHeight="1">
      <c r="B35" s="1242"/>
      <c r="C35" s="1242"/>
      <c r="D35" s="1242"/>
      <c r="E35" s="1242"/>
      <c r="F35" s="1242"/>
      <c r="G35" s="1242"/>
      <c r="H35" s="1242"/>
      <c r="I35" s="1242"/>
      <c r="J35" s="1242"/>
      <c r="K35" s="1242"/>
      <c r="L35" s="1242"/>
      <c r="M35" s="1242"/>
      <c r="N35" s="1242"/>
      <c r="O35" s="1242"/>
      <c r="P35" s="1242"/>
      <c r="Q35" s="1242"/>
      <c r="R35" s="1242"/>
      <c r="S35" s="1242"/>
      <c r="T35" s="1242"/>
      <c r="U35" s="1242"/>
      <c r="V35" s="1242"/>
      <c r="W35" s="1242"/>
      <c r="X35" s="1242"/>
      <c r="Y35" s="1242"/>
    </row>
    <row r="36" spans="1:25" ht="9" customHeight="1">
      <c r="A36" s="73"/>
    </row>
    <row r="37" spans="1:25" ht="15" customHeight="1">
      <c r="A37" s="1" t="s">
        <v>407</v>
      </c>
    </row>
    <row r="38" spans="1:25" ht="15" customHeight="1">
      <c r="B38" s="74" t="s">
        <v>408</v>
      </c>
      <c r="C38" s="75"/>
      <c r="D38" s="75"/>
      <c r="E38" s="75"/>
      <c r="F38" s="75"/>
      <c r="G38" s="75"/>
      <c r="H38" s="75"/>
      <c r="I38" s="76"/>
      <c r="J38" s="1219"/>
      <c r="K38" s="1220"/>
      <c r="L38" s="1220"/>
      <c r="M38" s="1220"/>
      <c r="N38" s="57" t="s">
        <v>386</v>
      </c>
      <c r="O38" s="77" t="s">
        <v>409</v>
      </c>
      <c r="P38" s="53"/>
      <c r="Q38" s="53"/>
      <c r="R38" s="53"/>
      <c r="S38" s="133"/>
      <c r="T38" s="78"/>
      <c r="U38" s="1221"/>
      <c r="V38" s="1222"/>
      <c r="W38" s="1222"/>
      <c r="X38" s="1222"/>
      <c r="Y38" s="57" t="s">
        <v>386</v>
      </c>
    </row>
    <row r="39" spans="1:25" ht="15" customHeight="1">
      <c r="B39" s="74" t="s">
        <v>410</v>
      </c>
      <c r="C39" s="75"/>
      <c r="D39" s="75"/>
      <c r="E39" s="75"/>
      <c r="F39" s="75"/>
      <c r="G39" s="75"/>
      <c r="H39" s="75"/>
      <c r="I39" s="76"/>
      <c r="J39" s="1219"/>
      <c r="K39" s="1220"/>
      <c r="L39" s="1220"/>
      <c r="M39" s="1220"/>
      <c r="N39" s="57" t="s">
        <v>386</v>
      </c>
      <c r="O39" s="77" t="s">
        <v>411</v>
      </c>
      <c r="P39" s="53"/>
      <c r="Q39" s="53"/>
      <c r="R39" s="53"/>
      <c r="S39" s="133"/>
      <c r="T39" s="78"/>
      <c r="U39" s="1221"/>
      <c r="V39" s="1222"/>
      <c r="W39" s="1222"/>
      <c r="X39" s="1222"/>
      <c r="Y39" s="57" t="s">
        <v>386</v>
      </c>
    </row>
    <row r="40" spans="1:25" ht="15" customHeight="1">
      <c r="B40" s="79"/>
      <c r="C40" s="79"/>
      <c r="D40" s="79"/>
      <c r="E40" s="79"/>
      <c r="F40" s="80"/>
      <c r="G40" s="80"/>
      <c r="H40" s="62"/>
      <c r="I40" s="79"/>
      <c r="J40" s="79"/>
      <c r="K40" s="79"/>
      <c r="L40" s="79"/>
      <c r="M40" s="74"/>
      <c r="N40" s="53"/>
      <c r="O40" s="53"/>
      <c r="P40" s="53" t="s">
        <v>382</v>
      </c>
      <c r="Q40" s="132"/>
      <c r="R40" s="51"/>
      <c r="S40" s="132"/>
      <c r="T40" s="81"/>
      <c r="U40" s="1223">
        <f>SUM(U38:X39)</f>
        <v>0</v>
      </c>
      <c r="V40" s="1224"/>
      <c r="W40" s="1224"/>
      <c r="X40" s="1224"/>
      <c r="Y40" s="57" t="s">
        <v>386</v>
      </c>
    </row>
    <row r="41" spans="1:25" ht="15" customHeight="1">
      <c r="B41" s="19"/>
      <c r="C41" s="19"/>
      <c r="D41" s="19"/>
      <c r="E41" s="19"/>
      <c r="F41" s="82"/>
      <c r="G41" s="82"/>
      <c r="I41" s="19"/>
      <c r="J41" s="19"/>
      <c r="K41" s="19"/>
      <c r="L41" s="19"/>
      <c r="M41" s="83" t="s">
        <v>412</v>
      </c>
      <c r="N41" s="53"/>
      <c r="O41" s="53"/>
      <c r="P41" s="53"/>
      <c r="Q41" s="132"/>
      <c r="R41" s="51"/>
      <c r="S41" s="132"/>
      <c r="T41" s="133"/>
      <c r="U41" s="1225" t="e">
        <f>ROUNDDOWN(U40/(J38+J39),3)</f>
        <v>#DIV/0!</v>
      </c>
      <c r="V41" s="1226"/>
      <c r="W41" s="1226"/>
      <c r="X41" s="1226"/>
      <c r="Y41" s="57"/>
    </row>
    <row r="42" spans="1:25" ht="6" customHeight="1">
      <c r="B42" s="19"/>
      <c r="C42" s="19"/>
      <c r="D42" s="19"/>
      <c r="E42" s="19"/>
      <c r="F42" s="82"/>
      <c r="G42" s="82"/>
      <c r="I42" s="19"/>
      <c r="J42" s="19"/>
      <c r="K42" s="19"/>
      <c r="L42" s="19"/>
      <c r="M42" s="12"/>
      <c r="Q42" s="19"/>
      <c r="R42" s="130"/>
      <c r="S42" s="19"/>
      <c r="T42" s="19"/>
      <c r="U42" s="84"/>
      <c r="V42" s="85"/>
      <c r="W42" s="85"/>
      <c r="X42" s="85"/>
    </row>
    <row r="43" spans="1:25" ht="12" customHeight="1">
      <c r="B43" s="1227" t="s">
        <v>413</v>
      </c>
      <c r="C43" s="1227"/>
      <c r="D43" s="1227"/>
      <c r="E43" s="1227"/>
      <c r="F43" s="1227"/>
      <c r="G43" s="1227"/>
      <c r="H43" s="1227"/>
      <c r="I43" s="1227"/>
      <c r="J43" s="1227"/>
      <c r="K43" s="1227"/>
      <c r="L43" s="1227"/>
      <c r="M43" s="1227"/>
      <c r="N43" s="1227"/>
      <c r="O43" s="1227"/>
      <c r="P43" s="1227"/>
      <c r="Q43" s="1227"/>
      <c r="R43" s="1227"/>
      <c r="S43" s="1227"/>
      <c r="T43" s="1227"/>
      <c r="U43" s="1227"/>
      <c r="V43" s="1227"/>
      <c r="W43" s="1227"/>
      <c r="X43" s="1227"/>
      <c r="Y43" s="1227"/>
    </row>
    <row r="44" spans="1:25" ht="12" customHeight="1">
      <c r="B44" s="131"/>
      <c r="C44" s="131"/>
      <c r="D44" s="131"/>
      <c r="E44" s="131"/>
      <c r="F44" s="131"/>
      <c r="G44" s="131"/>
      <c r="H44" s="131"/>
      <c r="I44" s="131"/>
      <c r="J44" s="131"/>
      <c r="K44" s="131"/>
      <c r="L44" s="131"/>
      <c r="M44" s="131"/>
      <c r="N44" s="131"/>
      <c r="O44" s="131"/>
      <c r="P44" s="131"/>
      <c r="Q44" s="131"/>
      <c r="R44" s="131"/>
      <c r="S44" s="131"/>
      <c r="T44" s="131"/>
      <c r="U44" s="131"/>
      <c r="V44" s="131"/>
      <c r="W44" s="131"/>
      <c r="X44" s="131"/>
      <c r="Y44" s="131"/>
    </row>
    <row r="45" spans="1:25" ht="15" customHeight="1">
      <c r="A45" s="1" t="s">
        <v>414</v>
      </c>
    </row>
    <row r="46" spans="1:25" ht="15" customHeight="1">
      <c r="B46" s="1228" t="s">
        <v>378</v>
      </c>
      <c r="C46" s="1229"/>
      <c r="D46" s="1229"/>
      <c r="E46" s="1229"/>
      <c r="F46" s="1229"/>
      <c r="G46" s="1229"/>
      <c r="H46" s="1229"/>
      <c r="I46" s="1229"/>
      <c r="J46" s="1229"/>
      <c r="K46" s="1229"/>
      <c r="L46" s="1230"/>
      <c r="M46" s="1234" t="s">
        <v>379</v>
      </c>
      <c r="N46" s="1235"/>
      <c r="O46" s="1235"/>
      <c r="P46" s="1235"/>
      <c r="Q46" s="1235"/>
      <c r="R46" s="1235"/>
      <c r="S46" s="1235"/>
      <c r="T46" s="1235"/>
      <c r="U46" s="1235"/>
      <c r="V46" s="1235"/>
      <c r="W46" s="1235"/>
      <c r="X46" s="1235"/>
      <c r="Y46" s="1236"/>
    </row>
    <row r="47" spans="1:25" ht="15" customHeight="1">
      <c r="B47" s="1231"/>
      <c r="C47" s="1232"/>
      <c r="D47" s="1232"/>
      <c r="E47" s="1232"/>
      <c r="F47" s="1232"/>
      <c r="G47" s="1232"/>
      <c r="H47" s="1232"/>
      <c r="I47" s="1232"/>
      <c r="J47" s="1232"/>
      <c r="K47" s="1232"/>
      <c r="L47" s="1233"/>
      <c r="M47" s="1234" t="s">
        <v>380</v>
      </c>
      <c r="N47" s="1235"/>
      <c r="O47" s="1235"/>
      <c r="P47" s="1236"/>
      <c r="Q47" s="1234" t="s">
        <v>381</v>
      </c>
      <c r="R47" s="1235"/>
      <c r="S47" s="1235"/>
      <c r="T47" s="1236"/>
      <c r="U47" s="1234" t="s">
        <v>382</v>
      </c>
      <c r="V47" s="1235"/>
      <c r="W47" s="1235"/>
      <c r="X47" s="1235"/>
      <c r="Y47" s="1236"/>
    </row>
    <row r="48" spans="1:25" ht="15" customHeight="1">
      <c r="B48" s="61" t="s">
        <v>383</v>
      </c>
      <c r="C48" s="62"/>
      <c r="D48" s="62"/>
      <c r="E48" s="62"/>
      <c r="F48" s="62"/>
      <c r="G48" s="62"/>
      <c r="H48" s="62"/>
      <c r="I48" s="62"/>
      <c r="J48" s="62"/>
      <c r="K48" s="62"/>
      <c r="L48" s="62"/>
      <c r="M48" s="1211">
        <f>M15</f>
        <v>0</v>
      </c>
      <c r="N48" s="1212"/>
      <c r="O48" s="1212"/>
      <c r="P48" s="86" t="s">
        <v>384</v>
      </c>
      <c r="Q48" s="1211">
        <f>Q15</f>
        <v>0</v>
      </c>
      <c r="R48" s="1212"/>
      <c r="S48" s="1212"/>
      <c r="T48" s="87" t="s">
        <v>384</v>
      </c>
      <c r="U48" s="88" t="s">
        <v>385</v>
      </c>
      <c r="V48" s="1212">
        <f>V15</f>
        <v>0</v>
      </c>
      <c r="W48" s="1212"/>
      <c r="X48" s="1212"/>
      <c r="Y48" s="87" t="s">
        <v>386</v>
      </c>
    </row>
    <row r="49" spans="1:25" ht="15" customHeight="1">
      <c r="B49" s="1213" t="s">
        <v>415</v>
      </c>
      <c r="C49" s="1214"/>
      <c r="D49" s="1214"/>
      <c r="E49" s="1214"/>
      <c r="F49" s="1214"/>
      <c r="G49" s="1214"/>
      <c r="H49" s="1214"/>
      <c r="I49" s="1214"/>
      <c r="J49" s="1214"/>
      <c r="K49" s="1214"/>
      <c r="L49" s="1215"/>
      <c r="M49" s="1216"/>
      <c r="N49" s="1217"/>
      <c r="O49" s="1217"/>
      <c r="P49" s="89" t="s">
        <v>384</v>
      </c>
      <c r="Q49" s="1216"/>
      <c r="R49" s="1217"/>
      <c r="S49" s="1217"/>
      <c r="T49" s="90" t="s">
        <v>384</v>
      </c>
      <c r="U49" s="91" t="s">
        <v>416</v>
      </c>
      <c r="V49" s="1218">
        <f>M49+Q49</f>
        <v>0</v>
      </c>
      <c r="W49" s="1218"/>
      <c r="X49" s="1218"/>
      <c r="Y49" s="90" t="s">
        <v>384</v>
      </c>
    </row>
    <row r="50" spans="1:25" ht="12" customHeight="1">
      <c r="B50" s="73" t="s">
        <v>390</v>
      </c>
      <c r="C50" s="92"/>
      <c r="D50" s="92"/>
      <c r="E50" s="92"/>
      <c r="F50" s="92"/>
      <c r="G50" s="92"/>
      <c r="H50" s="92"/>
      <c r="I50" s="92"/>
      <c r="J50" s="92"/>
      <c r="K50" s="92"/>
      <c r="L50" s="92"/>
      <c r="M50" s="92"/>
      <c r="N50" s="62"/>
      <c r="O50" s="62"/>
      <c r="P50" s="62"/>
      <c r="Q50" s="62"/>
      <c r="R50" s="62"/>
      <c r="S50" s="62"/>
      <c r="T50" s="62"/>
      <c r="U50" s="62"/>
      <c r="V50" s="62"/>
      <c r="W50" s="62"/>
      <c r="X50" s="62"/>
      <c r="Y50" s="62"/>
    </row>
    <row r="51" spans="1:25" ht="12" customHeight="1">
      <c r="B51" s="1165" t="s">
        <v>391</v>
      </c>
      <c r="C51" s="1204"/>
      <c r="D51" s="1204"/>
      <c r="E51" s="1204"/>
      <c r="F51" s="1204"/>
      <c r="G51" s="1204"/>
      <c r="H51" s="1204"/>
      <c r="I51" s="1204"/>
      <c r="J51" s="1204"/>
      <c r="K51" s="1204"/>
      <c r="L51" s="1204"/>
      <c r="M51" s="1204"/>
      <c r="N51" s="1204"/>
      <c r="O51" s="1204"/>
      <c r="P51" s="1204"/>
      <c r="Q51" s="1204"/>
      <c r="R51" s="1204"/>
      <c r="S51" s="1204"/>
      <c r="T51" s="1204"/>
      <c r="U51" s="1204"/>
      <c r="V51" s="1204"/>
      <c r="W51" s="1204"/>
      <c r="X51" s="1204"/>
      <c r="Y51" s="1204"/>
    </row>
    <row r="52" spans="1:25" ht="12" customHeight="1">
      <c r="C52" s="73" t="s">
        <v>392</v>
      </c>
    </row>
    <row r="53" spans="1:25" ht="12" customHeight="1">
      <c r="C53" s="73"/>
    </row>
    <row r="54" spans="1:25" ht="15" customHeight="1">
      <c r="A54" s="1" t="s">
        <v>417</v>
      </c>
    </row>
    <row r="55" spans="1:25" ht="15" customHeight="1">
      <c r="P55" s="93"/>
      <c r="Q55" s="1205" t="s">
        <v>418</v>
      </c>
      <c r="R55" s="1206"/>
      <c r="S55" s="1207"/>
      <c r="T55" s="94" t="s">
        <v>419</v>
      </c>
      <c r="U55" s="1208"/>
      <c r="V55" s="1208"/>
      <c r="W55" s="1208"/>
      <c r="X55" s="1208"/>
      <c r="Y55" s="57" t="s">
        <v>420</v>
      </c>
    </row>
    <row r="56" spans="1:25" ht="15" customHeight="1">
      <c r="Q56" s="19"/>
      <c r="R56" s="19"/>
      <c r="S56" s="19"/>
      <c r="T56" s="19"/>
    </row>
    <row r="57" spans="1:25" ht="15" customHeight="1">
      <c r="A57" s="1" t="s">
        <v>421</v>
      </c>
      <c r="V57" s="1209" t="s">
        <v>422</v>
      </c>
      <c r="W57" s="1209"/>
      <c r="X57" s="1209" t="s">
        <v>423</v>
      </c>
      <c r="Y57" s="1209"/>
    </row>
    <row r="58" spans="1:25" ht="15" customHeight="1">
      <c r="V58" s="1209"/>
      <c r="W58" s="1209"/>
      <c r="X58" s="1209"/>
      <c r="Y58" s="1209"/>
    </row>
    <row r="59" spans="1:25" ht="12" customHeight="1">
      <c r="B59" s="1196" t="s">
        <v>424</v>
      </c>
      <c r="C59" s="1210" t="s">
        <v>425</v>
      </c>
      <c r="D59" s="1210"/>
      <c r="E59" s="1210"/>
      <c r="F59" s="1210"/>
      <c r="G59" s="1210"/>
      <c r="H59" s="1210"/>
      <c r="I59" s="1210"/>
      <c r="J59" s="1210"/>
      <c r="K59" s="1210"/>
      <c r="L59" s="1210"/>
      <c r="M59" s="1210"/>
      <c r="N59" s="1210"/>
      <c r="O59" s="1210"/>
      <c r="P59" s="1210"/>
      <c r="Q59" s="1210"/>
      <c r="R59" s="1210"/>
      <c r="S59" s="1210"/>
      <c r="T59" s="1210"/>
      <c r="U59" s="1210"/>
      <c r="V59" s="1198"/>
      <c r="W59" s="1199"/>
      <c r="X59" s="1198"/>
      <c r="Y59" s="1199"/>
    </row>
    <row r="60" spans="1:25" ht="12" customHeight="1">
      <c r="B60" s="1196"/>
      <c r="C60" s="1210"/>
      <c r="D60" s="1210"/>
      <c r="E60" s="1210"/>
      <c r="F60" s="1210"/>
      <c r="G60" s="1210"/>
      <c r="H60" s="1210"/>
      <c r="I60" s="1210"/>
      <c r="J60" s="1210"/>
      <c r="K60" s="1210"/>
      <c r="L60" s="1210"/>
      <c r="M60" s="1210"/>
      <c r="N60" s="1210"/>
      <c r="O60" s="1210"/>
      <c r="P60" s="1210"/>
      <c r="Q60" s="1210"/>
      <c r="R60" s="1210"/>
      <c r="S60" s="1210"/>
      <c r="T60" s="1210"/>
      <c r="U60" s="1210"/>
      <c r="V60" s="1200"/>
      <c r="W60" s="1201"/>
      <c r="X60" s="1200"/>
      <c r="Y60" s="1201"/>
    </row>
    <row r="61" spans="1:25" ht="12" customHeight="1">
      <c r="B61" s="1196" t="s">
        <v>426</v>
      </c>
      <c r="C61" s="844" t="s">
        <v>427</v>
      </c>
      <c r="D61" s="844"/>
      <c r="E61" s="844"/>
      <c r="F61" s="844"/>
      <c r="G61" s="844"/>
      <c r="H61" s="844"/>
      <c r="I61" s="844"/>
      <c r="J61" s="844"/>
      <c r="K61" s="844"/>
      <c r="L61" s="844"/>
      <c r="M61" s="844"/>
      <c r="N61" s="844"/>
      <c r="O61" s="844"/>
      <c r="P61" s="844"/>
      <c r="Q61" s="844"/>
      <c r="R61" s="844"/>
      <c r="S61" s="844"/>
      <c r="T61" s="844"/>
      <c r="U61" s="1197"/>
      <c r="V61" s="1198"/>
      <c r="W61" s="1199"/>
      <c r="X61" s="1198"/>
      <c r="Y61" s="1199"/>
    </row>
    <row r="62" spans="1:25" ht="12" customHeight="1">
      <c r="B62" s="1196"/>
      <c r="C62" s="844"/>
      <c r="D62" s="844"/>
      <c r="E62" s="844"/>
      <c r="F62" s="844"/>
      <c r="G62" s="844"/>
      <c r="H62" s="844"/>
      <c r="I62" s="844"/>
      <c r="J62" s="844"/>
      <c r="K62" s="844"/>
      <c r="L62" s="844"/>
      <c r="M62" s="844"/>
      <c r="N62" s="844"/>
      <c r="O62" s="844"/>
      <c r="P62" s="844"/>
      <c r="Q62" s="844"/>
      <c r="R62" s="844"/>
      <c r="S62" s="844"/>
      <c r="T62" s="844"/>
      <c r="U62" s="1197"/>
      <c r="V62" s="1200"/>
      <c r="W62" s="1201"/>
      <c r="X62" s="1200"/>
      <c r="Y62" s="1201"/>
    </row>
    <row r="63" spans="1:25" ht="15" customHeight="1">
      <c r="Q63" s="19"/>
      <c r="R63" s="19"/>
      <c r="S63" s="19"/>
      <c r="T63" s="19"/>
    </row>
    <row r="64" spans="1:25" ht="12" customHeight="1">
      <c r="B64" s="153"/>
      <c r="N64" s="28"/>
      <c r="O64" s="28"/>
      <c r="P64" s="28"/>
      <c r="Q64" s="154"/>
      <c r="R64" s="19"/>
      <c r="S64" s="19"/>
      <c r="T64" s="18"/>
    </row>
    <row r="65" spans="1:40" ht="24.9" customHeight="1">
      <c r="A65" s="1114" t="s">
        <v>428</v>
      </c>
      <c r="B65" s="1114"/>
      <c r="C65" s="1114"/>
      <c r="D65" s="1114"/>
      <c r="E65" s="1114"/>
      <c r="F65" s="1114"/>
      <c r="G65" s="1114"/>
      <c r="H65" s="1114"/>
      <c r="I65" s="1114"/>
      <c r="J65" s="1114"/>
      <c r="K65" s="1114"/>
      <c r="L65" s="1114"/>
      <c r="M65" s="1114"/>
      <c r="N65" s="944" t="s">
        <v>429</v>
      </c>
      <c r="O65" s="904"/>
      <c r="P65" s="1173" t="s">
        <v>430</v>
      </c>
      <c r="Q65" s="1174"/>
      <c r="R65" s="1174"/>
      <c r="S65" s="1175"/>
      <c r="T65" s="149" t="s">
        <v>431</v>
      </c>
      <c r="U65" s="1176"/>
      <c r="V65" s="1177"/>
      <c r="W65" s="1177"/>
      <c r="X65" s="1178"/>
      <c r="Y65" s="57" t="s">
        <v>432</v>
      </c>
    </row>
    <row r="66" spans="1:40" ht="24.9" customHeight="1">
      <c r="A66" s="1114"/>
      <c r="B66" s="1114"/>
      <c r="C66" s="1114"/>
      <c r="D66" s="1114"/>
      <c r="E66" s="1114"/>
      <c r="F66" s="1114"/>
      <c r="G66" s="1114"/>
      <c r="H66" s="1114"/>
      <c r="I66" s="1114"/>
      <c r="J66" s="1114"/>
      <c r="K66" s="1114"/>
      <c r="L66" s="1114"/>
      <c r="M66" s="1114"/>
      <c r="N66" s="1202"/>
      <c r="O66" s="1203"/>
      <c r="P66" s="1173" t="s">
        <v>433</v>
      </c>
      <c r="Q66" s="1174"/>
      <c r="R66" s="1174"/>
      <c r="S66" s="1175"/>
      <c r="T66" s="149" t="s">
        <v>434</v>
      </c>
      <c r="U66" s="1176"/>
      <c r="V66" s="1177"/>
      <c r="W66" s="1177"/>
      <c r="X66" s="1178"/>
      <c r="Y66" s="57" t="s">
        <v>420</v>
      </c>
      <c r="AM66" s="155"/>
      <c r="AN66" s="155"/>
    </row>
    <row r="67" spans="1:40" ht="24.9" customHeight="1">
      <c r="A67" s="1114" t="s">
        <v>435</v>
      </c>
      <c r="B67" s="1114"/>
      <c r="C67" s="1114"/>
      <c r="D67" s="1114"/>
      <c r="E67" s="1114"/>
      <c r="F67" s="1114"/>
      <c r="G67" s="1114"/>
      <c r="H67" s="1114"/>
      <c r="I67" s="1114"/>
      <c r="J67" s="1114"/>
      <c r="K67" s="1114"/>
      <c r="L67" s="1114"/>
      <c r="M67" s="1114"/>
      <c r="N67" s="1195" t="s">
        <v>436</v>
      </c>
      <c r="O67" s="1170"/>
      <c r="P67" s="1173" t="s">
        <v>430</v>
      </c>
      <c r="Q67" s="1174"/>
      <c r="R67" s="1174"/>
      <c r="S67" s="1175"/>
      <c r="T67" s="149" t="s">
        <v>437</v>
      </c>
      <c r="U67" s="1176"/>
      <c r="V67" s="1177"/>
      <c r="W67" s="1177"/>
      <c r="X67" s="1178"/>
      <c r="Y67" s="57" t="s">
        <v>432</v>
      </c>
      <c r="AM67" s="155">
        <v>1</v>
      </c>
      <c r="AN67" s="155">
        <v>2</v>
      </c>
    </row>
    <row r="68" spans="1:40" ht="24.9" customHeight="1">
      <c r="A68" s="1114"/>
      <c r="B68" s="1114"/>
      <c r="C68" s="1114"/>
      <c r="D68" s="1114"/>
      <c r="E68" s="1114"/>
      <c r="F68" s="1114"/>
      <c r="G68" s="1114"/>
      <c r="H68" s="1114"/>
      <c r="I68" s="1114"/>
      <c r="J68" s="1114"/>
      <c r="K68" s="1114"/>
      <c r="L68" s="1114"/>
      <c r="M68" s="1114"/>
      <c r="N68" s="945"/>
      <c r="O68" s="905"/>
      <c r="P68" s="1173" t="s">
        <v>433</v>
      </c>
      <c r="Q68" s="1174"/>
      <c r="R68" s="1174"/>
      <c r="S68" s="1175"/>
      <c r="T68" s="149" t="s">
        <v>438</v>
      </c>
      <c r="U68" s="1176"/>
      <c r="V68" s="1177"/>
      <c r="W68" s="1177"/>
      <c r="X68" s="1178"/>
      <c r="Y68" s="57" t="s">
        <v>420</v>
      </c>
      <c r="AM68" s="155">
        <v>2</v>
      </c>
      <c r="AN68" s="155">
        <v>3</v>
      </c>
    </row>
    <row r="69" spans="1:40" ht="13.5" customHeight="1">
      <c r="A69" s="60"/>
      <c r="B69" s="60"/>
      <c r="C69" s="60"/>
      <c r="D69" s="60"/>
      <c r="E69" s="60"/>
      <c r="F69" s="60"/>
      <c r="G69" s="60"/>
      <c r="H69" s="60"/>
      <c r="I69" s="60"/>
      <c r="J69" s="60"/>
      <c r="K69" s="60"/>
      <c r="L69" s="60"/>
      <c r="M69" s="60"/>
      <c r="N69" s="154"/>
      <c r="O69" s="154"/>
      <c r="P69" s="154"/>
      <c r="Q69" s="154"/>
      <c r="R69" s="154"/>
      <c r="S69" s="154"/>
      <c r="T69" s="18"/>
      <c r="AM69" s="155">
        <v>3</v>
      </c>
    </row>
    <row r="70" spans="1:40" ht="24.9" customHeight="1">
      <c r="A70" s="1114" t="s">
        <v>439</v>
      </c>
      <c r="B70" s="1114"/>
      <c r="C70" s="1114"/>
      <c r="D70" s="1114"/>
      <c r="E70" s="1114"/>
      <c r="F70" s="1114"/>
      <c r="G70" s="1114"/>
      <c r="H70" s="1114"/>
      <c r="I70" s="1114"/>
      <c r="J70" s="1114"/>
      <c r="K70" s="1114"/>
      <c r="L70" s="1114"/>
      <c r="M70" s="1114"/>
      <c r="N70" s="1185" t="s">
        <v>429</v>
      </c>
      <c r="O70" s="1186"/>
      <c r="P70" s="1189" t="s">
        <v>430</v>
      </c>
      <c r="Q70" s="1190"/>
      <c r="R70" s="1190"/>
      <c r="S70" s="1191"/>
      <c r="T70" s="156" t="s">
        <v>440</v>
      </c>
      <c r="U70" s="1192"/>
      <c r="V70" s="1193"/>
      <c r="W70" s="1193"/>
      <c r="X70" s="1194"/>
      <c r="Y70" s="157" t="s">
        <v>432</v>
      </c>
      <c r="AM70" s="155">
        <v>4</v>
      </c>
    </row>
    <row r="71" spans="1:40" ht="24.9" customHeight="1">
      <c r="A71" s="1114"/>
      <c r="B71" s="1114"/>
      <c r="C71" s="1114"/>
      <c r="D71" s="1114"/>
      <c r="E71" s="1114"/>
      <c r="F71" s="1114"/>
      <c r="G71" s="1114"/>
      <c r="H71" s="1114"/>
      <c r="I71" s="1114"/>
      <c r="J71" s="1114"/>
      <c r="K71" s="1114"/>
      <c r="L71" s="1114"/>
      <c r="M71" s="1114"/>
      <c r="N71" s="1187"/>
      <c r="O71" s="1188"/>
      <c r="P71" s="1173" t="s">
        <v>433</v>
      </c>
      <c r="Q71" s="1174"/>
      <c r="R71" s="1174"/>
      <c r="S71" s="1175"/>
      <c r="T71" s="149" t="s">
        <v>441</v>
      </c>
      <c r="U71" s="1176"/>
      <c r="V71" s="1177"/>
      <c r="W71" s="1177"/>
      <c r="X71" s="1178"/>
      <c r="Y71" s="158" t="s">
        <v>420</v>
      </c>
      <c r="AM71" s="155">
        <v>5</v>
      </c>
    </row>
    <row r="72" spans="1:40" ht="24.9" customHeight="1">
      <c r="A72" s="1114" t="s">
        <v>442</v>
      </c>
      <c r="B72" s="1114"/>
      <c r="C72" s="1114"/>
      <c r="D72" s="1114"/>
      <c r="E72" s="1114"/>
      <c r="F72" s="1114"/>
      <c r="G72" s="1114"/>
      <c r="H72" s="1114"/>
      <c r="I72" s="1114"/>
      <c r="J72" s="1114"/>
      <c r="K72" s="1114"/>
      <c r="L72" s="1114"/>
      <c r="M72" s="1114"/>
      <c r="N72" s="1169" t="s">
        <v>436</v>
      </c>
      <c r="O72" s="1170"/>
      <c r="P72" s="1173" t="s">
        <v>430</v>
      </c>
      <c r="Q72" s="1174"/>
      <c r="R72" s="1174"/>
      <c r="S72" s="1175"/>
      <c r="T72" s="149" t="s">
        <v>443</v>
      </c>
      <c r="U72" s="1176"/>
      <c r="V72" s="1177"/>
      <c r="W72" s="1177"/>
      <c r="X72" s="1178"/>
      <c r="Y72" s="158" t="s">
        <v>432</v>
      </c>
    </row>
    <row r="73" spans="1:40" ht="24.9" customHeight="1">
      <c r="A73" s="1114"/>
      <c r="B73" s="1114"/>
      <c r="C73" s="1114"/>
      <c r="D73" s="1114"/>
      <c r="E73" s="1114"/>
      <c r="F73" s="1114"/>
      <c r="G73" s="1114"/>
      <c r="H73" s="1114"/>
      <c r="I73" s="1114"/>
      <c r="J73" s="1114"/>
      <c r="K73" s="1114"/>
      <c r="L73" s="1114"/>
      <c r="M73" s="1114"/>
      <c r="N73" s="1171"/>
      <c r="O73" s="1172"/>
      <c r="P73" s="1179" t="s">
        <v>433</v>
      </c>
      <c r="Q73" s="1180"/>
      <c r="R73" s="1180"/>
      <c r="S73" s="1181"/>
      <c r="T73" s="159" t="s">
        <v>444</v>
      </c>
      <c r="U73" s="1182"/>
      <c r="V73" s="1183"/>
      <c r="W73" s="1183"/>
      <c r="X73" s="1184"/>
      <c r="Y73" s="160" t="s">
        <v>420</v>
      </c>
    </row>
    <row r="74" spans="1:40" ht="15" customHeight="1">
      <c r="A74" s="1" t="s">
        <v>445</v>
      </c>
    </row>
    <row r="75" spans="1:40" ht="9" customHeight="1"/>
    <row r="76" spans="1:40" ht="8.25" customHeight="1">
      <c r="B76" s="61"/>
      <c r="C76" s="62"/>
      <c r="D76" s="62"/>
      <c r="E76" s="62"/>
      <c r="F76" s="62"/>
      <c r="G76" s="62"/>
      <c r="H76" s="62"/>
      <c r="I76" s="62"/>
      <c r="J76" s="62"/>
      <c r="K76" s="62"/>
      <c r="L76" s="62"/>
      <c r="M76" s="62"/>
      <c r="N76" s="62"/>
      <c r="O76" s="62"/>
      <c r="P76" s="62"/>
      <c r="Q76" s="62"/>
      <c r="R76" s="62"/>
      <c r="S76" s="63"/>
      <c r="T76" s="61"/>
      <c r="U76" s="62"/>
      <c r="V76" s="62"/>
      <c r="W76" s="62"/>
      <c r="X76" s="62"/>
      <c r="Y76" s="63"/>
    </row>
    <row r="77" spans="1:40" ht="15" customHeight="1">
      <c r="B77" s="2"/>
      <c r="C77" s="1" t="s">
        <v>446</v>
      </c>
      <c r="H77" s="1165" t="s">
        <v>447</v>
      </c>
      <c r="I77" s="1165"/>
      <c r="J77" s="1165"/>
      <c r="K77" s="1165"/>
      <c r="L77" s="1165"/>
      <c r="M77" s="1165"/>
      <c r="N77" s="1165"/>
      <c r="O77" s="1165"/>
      <c r="P77" s="1165"/>
      <c r="Q77" s="1165"/>
      <c r="R77" s="1165"/>
      <c r="S77" s="1165"/>
      <c r="T77" s="1165"/>
      <c r="U77" s="1165"/>
      <c r="V77" s="1165"/>
      <c r="W77" s="1165"/>
      <c r="X77" s="1165"/>
      <c r="Y77" s="1166"/>
    </row>
    <row r="78" spans="1:40" ht="15" customHeight="1">
      <c r="B78" s="2"/>
      <c r="C78" s="1" t="s">
        <v>448</v>
      </c>
      <c r="I78" s="1167" t="s">
        <v>449</v>
      </c>
      <c r="J78" s="1168"/>
      <c r="K78" s="161"/>
      <c r="L78" s="1" t="s">
        <v>450</v>
      </c>
      <c r="N78" s="161"/>
      <c r="O78" s="1" t="s">
        <v>451</v>
      </c>
      <c r="T78" s="8" t="s">
        <v>452</v>
      </c>
      <c r="U78" s="1132" t="str">
        <f>IFERROR(U79+U114,"")</f>
        <v/>
      </c>
      <c r="V78" s="1132"/>
      <c r="W78" s="1132"/>
      <c r="X78" s="1132"/>
      <c r="Y78" s="9" t="s">
        <v>453</v>
      </c>
      <c r="Z78" s="162" t="str">
        <f>IF(AB80="未入力","※先に163行目の当該年度４月１日現在の１年次研修医受入数を入力してください","")</f>
        <v>※先に163行目の当該年度４月１日現在の１年次研修医受入数を入力してください</v>
      </c>
    </row>
    <row r="79" spans="1:40" ht="15" customHeight="1">
      <c r="B79" s="2" t="s">
        <v>454</v>
      </c>
      <c r="I79" s="19"/>
      <c r="J79" s="19"/>
      <c r="T79" s="8" t="s">
        <v>190</v>
      </c>
      <c r="U79" s="1132" t="str">
        <f>IFERROR(IF(OR(AB80="20人未満",$C$123=1),(E81*Q81)+(E83*Q83)+(E85*Q85)+(E87*Q87)+(E89*Q89)+(E92*Q92)+(E95*0.5*Q95),(E98*Q98)+(E100*Q100)+(E102*Q102)+(E104*Q104)+(E106*Q106)+(E109*Q109)+(E112*0.5*Q112)),"")</f>
        <v/>
      </c>
      <c r="V79" s="1132"/>
      <c r="W79" s="1132"/>
      <c r="X79" s="1132"/>
      <c r="Y79" s="9" t="s">
        <v>191</v>
      </c>
    </row>
    <row r="80" spans="1:40" ht="30" customHeight="1">
      <c r="B80" s="1162" t="s">
        <v>455</v>
      </c>
      <c r="C80" s="845"/>
      <c r="D80" s="845"/>
      <c r="E80" s="845"/>
      <c r="F80" s="845"/>
      <c r="G80" s="845"/>
      <c r="H80" s="845"/>
      <c r="I80" s="845"/>
      <c r="J80" s="845"/>
      <c r="K80" s="845"/>
      <c r="L80" s="845"/>
      <c r="M80" s="845"/>
      <c r="N80" s="845"/>
      <c r="O80" s="845"/>
      <c r="P80" s="845"/>
      <c r="Q80" s="845"/>
      <c r="R80" s="845"/>
      <c r="S80" s="1163"/>
      <c r="T80" s="8"/>
      <c r="U80" s="163"/>
      <c r="V80" s="163"/>
      <c r="W80" s="163"/>
      <c r="X80" s="163"/>
      <c r="Y80" s="9"/>
      <c r="AB80" s="162" t="str">
        <f>IF(N163="","未入力",IF(N163&gt;=20,"20人以上","20人未満"))</f>
        <v>未入力</v>
      </c>
    </row>
    <row r="81" spans="2:31" ht="32.25" customHeight="1">
      <c r="B81" s="1159" t="s">
        <v>456</v>
      </c>
      <c r="C81" s="851"/>
      <c r="D81" s="18" t="s">
        <v>457</v>
      </c>
      <c r="E81" s="1160"/>
      <c r="F81" s="1133"/>
      <c r="G81" s="1133"/>
      <c r="H81" s="1" t="s">
        <v>458</v>
      </c>
      <c r="K81" s="19" t="s">
        <v>195</v>
      </c>
      <c r="M81" s="1157" t="s">
        <v>459</v>
      </c>
      <c r="N81" s="1157"/>
      <c r="O81" s="1157"/>
      <c r="P81" s="1157"/>
      <c r="Q81" s="1134" t="str">
        <f>IF(OR($AB$80="20人未満",$C$123=1),IF($K$78=1,$V$15,0)+IF($K$78=2,$V$15,0),"")</f>
        <v/>
      </c>
      <c r="R81" s="1134"/>
      <c r="S81" s="1" t="s">
        <v>386</v>
      </c>
      <c r="T81" s="8"/>
      <c r="U81" s="163"/>
      <c r="V81" s="163"/>
      <c r="W81" s="163"/>
      <c r="X81" s="163"/>
      <c r="Y81" s="9"/>
    </row>
    <row r="82" spans="2:31" ht="9" customHeight="1">
      <c r="B82" s="24"/>
      <c r="C82" s="15"/>
      <c r="D82" s="18"/>
      <c r="E82" s="29"/>
      <c r="F82" s="29"/>
      <c r="G82" s="29"/>
      <c r="K82" s="19"/>
      <c r="M82" s="20"/>
      <c r="N82" s="20"/>
      <c r="O82" s="20"/>
      <c r="P82" s="20"/>
      <c r="Q82" s="138"/>
      <c r="R82" s="138"/>
      <c r="T82" s="8"/>
      <c r="U82" s="163"/>
      <c r="V82" s="163"/>
      <c r="W82" s="163"/>
      <c r="X82" s="163"/>
      <c r="Y82" s="9"/>
    </row>
    <row r="83" spans="2:31" ht="27.75" customHeight="1">
      <c r="B83" s="1156" t="s">
        <v>460</v>
      </c>
      <c r="C83" s="851"/>
      <c r="D83" s="18" t="s">
        <v>457</v>
      </c>
      <c r="E83" s="1160"/>
      <c r="F83" s="1133"/>
      <c r="G83" s="1133"/>
      <c r="H83" s="1" t="s">
        <v>458</v>
      </c>
      <c r="K83" s="19" t="s">
        <v>195</v>
      </c>
      <c r="M83" s="1157" t="s">
        <v>459</v>
      </c>
      <c r="N83" s="1157"/>
      <c r="O83" s="1157"/>
      <c r="P83" s="1157"/>
      <c r="Q83" s="1134" t="str">
        <f>IF(OR($AB$80="20人未満",$C$123=1),IF($K$78=3,$V$15,0),"")</f>
        <v/>
      </c>
      <c r="R83" s="1134"/>
      <c r="S83" s="1" t="s">
        <v>386</v>
      </c>
      <c r="T83" s="8"/>
      <c r="U83" s="163"/>
      <c r="V83" s="163"/>
      <c r="W83" s="163"/>
      <c r="X83" s="163"/>
      <c r="Y83" s="9"/>
    </row>
    <row r="84" spans="2:31" ht="18" customHeight="1">
      <c r="B84" s="25"/>
      <c r="C84" s="26"/>
      <c r="D84" s="18"/>
      <c r="E84" s="134"/>
      <c r="F84" s="29"/>
      <c r="G84" s="29"/>
      <c r="K84" s="19"/>
      <c r="Q84" s="138"/>
      <c r="R84" s="138"/>
      <c r="T84" s="8"/>
      <c r="U84" s="163"/>
      <c r="V84" s="163"/>
      <c r="W84" s="163"/>
      <c r="X84" s="163"/>
      <c r="Y84" s="9"/>
    </row>
    <row r="85" spans="2:31" ht="18" customHeight="1">
      <c r="B85" s="1156" t="s">
        <v>461</v>
      </c>
      <c r="C85" s="851"/>
      <c r="D85" s="18" t="s">
        <v>457</v>
      </c>
      <c r="E85" s="1133"/>
      <c r="F85" s="1133"/>
      <c r="G85" s="1133"/>
      <c r="H85" s="1" t="s">
        <v>458</v>
      </c>
      <c r="K85" s="19" t="s">
        <v>195</v>
      </c>
      <c r="M85" s="1157" t="s">
        <v>459</v>
      </c>
      <c r="N85" s="1157"/>
      <c r="O85" s="1157"/>
      <c r="P85" s="1157"/>
      <c r="Q85" s="1134" t="str">
        <f>IF(OR($AB$80="20人未満",$C$123=1),IF($K$78=4,$V$15,0),"")</f>
        <v/>
      </c>
      <c r="R85" s="1134"/>
      <c r="S85" s="1" t="s">
        <v>386</v>
      </c>
      <c r="T85" s="8"/>
      <c r="U85" s="163"/>
      <c r="V85" s="163"/>
      <c r="W85" s="163"/>
      <c r="X85" s="163"/>
      <c r="Y85" s="9"/>
    </row>
    <row r="86" spans="2:31" ht="18" customHeight="1">
      <c r="B86" s="25"/>
      <c r="C86" s="26"/>
      <c r="D86" s="18"/>
      <c r="E86" s="1133"/>
      <c r="F86" s="1133"/>
      <c r="G86" s="1133"/>
      <c r="K86" s="19"/>
      <c r="Q86" s="138"/>
      <c r="R86" s="138"/>
      <c r="T86" s="8"/>
      <c r="U86" s="163"/>
      <c r="V86" s="163"/>
      <c r="W86" s="163"/>
      <c r="X86" s="163"/>
      <c r="Y86" s="9"/>
    </row>
    <row r="87" spans="2:31" ht="18" customHeight="1">
      <c r="B87" s="1156" t="s">
        <v>462</v>
      </c>
      <c r="C87" s="851"/>
      <c r="D87" s="18" t="s">
        <v>457</v>
      </c>
      <c r="E87" s="1133"/>
      <c r="F87" s="1133"/>
      <c r="G87" s="1133"/>
      <c r="H87" s="1" t="s">
        <v>458</v>
      </c>
      <c r="K87" s="19" t="s">
        <v>195</v>
      </c>
      <c r="M87" s="1157" t="s">
        <v>459</v>
      </c>
      <c r="N87" s="1157"/>
      <c r="O87" s="1157"/>
      <c r="P87" s="1157"/>
      <c r="Q87" s="1134" t="str">
        <f>IF(OR($AB$80="20人未満",$C123=1),IF($K$78=5,$V$15,0),"")</f>
        <v/>
      </c>
      <c r="R87" s="1134"/>
      <c r="S87" s="1" t="s">
        <v>386</v>
      </c>
      <c r="T87" s="8"/>
      <c r="U87" s="163"/>
      <c r="V87" s="163"/>
      <c r="W87" s="163"/>
      <c r="X87" s="163"/>
      <c r="Y87" s="9"/>
    </row>
    <row r="88" spans="2:31" ht="18" customHeight="1">
      <c r="B88" s="25"/>
      <c r="C88" s="26"/>
      <c r="D88" s="18"/>
      <c r="E88" s="1133"/>
      <c r="F88" s="1133"/>
      <c r="G88" s="1133"/>
      <c r="K88" s="19"/>
      <c r="Q88" s="138"/>
      <c r="R88" s="138"/>
      <c r="T88" s="8"/>
      <c r="U88" s="163"/>
      <c r="V88" s="163"/>
      <c r="W88" s="163"/>
      <c r="X88" s="163"/>
      <c r="Y88" s="9"/>
    </row>
    <row r="89" spans="2:31" ht="33.75" customHeight="1">
      <c r="B89" s="1149" t="s">
        <v>463</v>
      </c>
      <c r="C89" s="1150"/>
      <c r="D89" s="27" t="s">
        <v>457</v>
      </c>
      <c r="E89" s="1146"/>
      <c r="F89" s="1146"/>
      <c r="G89" s="1146"/>
      <c r="H89" s="10" t="s">
        <v>458</v>
      </c>
      <c r="I89" s="10"/>
      <c r="J89" s="10"/>
      <c r="K89" s="28" t="s">
        <v>195</v>
      </c>
      <c r="L89" s="10"/>
      <c r="M89" s="1147" t="s">
        <v>459</v>
      </c>
      <c r="N89" s="1147"/>
      <c r="O89" s="1147"/>
      <c r="P89" s="1147"/>
      <c r="Q89" s="1164" t="str">
        <f>IF(OR($AB$80="20人未満",$C123=1),IF($N$78=2,$V$15,0)+IF($N$78=3,$V$15,0),"")</f>
        <v/>
      </c>
      <c r="R89" s="1164"/>
      <c r="S89" s="10" t="s">
        <v>386</v>
      </c>
      <c r="T89" s="8"/>
      <c r="U89" s="163"/>
      <c r="V89" s="163"/>
      <c r="W89" s="163"/>
      <c r="X89" s="163"/>
      <c r="Y89" s="9"/>
    </row>
    <row r="90" spans="2:31" ht="9" customHeight="1">
      <c r="B90" s="135"/>
      <c r="C90" s="136"/>
      <c r="D90" s="27"/>
      <c r="E90" s="137"/>
      <c r="F90" s="137"/>
      <c r="G90" s="137"/>
      <c r="H90" s="10"/>
      <c r="I90" s="10"/>
      <c r="J90" s="10"/>
      <c r="K90" s="28"/>
      <c r="L90" s="10"/>
      <c r="M90" s="10"/>
      <c r="N90" s="10"/>
      <c r="O90" s="10"/>
      <c r="P90" s="10"/>
      <c r="Q90" s="29"/>
      <c r="R90" s="29"/>
      <c r="S90" s="10"/>
      <c r="T90" s="8"/>
      <c r="U90" s="163"/>
      <c r="V90" s="163"/>
      <c r="W90" s="163"/>
      <c r="X90" s="163"/>
      <c r="Y90" s="9"/>
    </row>
    <row r="91" spans="2:31" ht="22.5" customHeight="1">
      <c r="B91" s="1152" t="s">
        <v>464</v>
      </c>
      <c r="C91" s="1153"/>
      <c r="D91" s="1153"/>
      <c r="E91" s="1153"/>
      <c r="F91" s="1153"/>
      <c r="G91" s="1153"/>
      <c r="H91" s="1153"/>
      <c r="I91" s="1153"/>
      <c r="J91" s="1153"/>
      <c r="K91" s="1153"/>
      <c r="L91" s="1153"/>
      <c r="M91" s="1153"/>
      <c r="N91" s="1153"/>
      <c r="O91" s="1153"/>
      <c r="P91" s="1153"/>
      <c r="Q91" s="1153"/>
      <c r="R91" s="1153"/>
      <c r="S91" s="1154"/>
      <c r="T91" s="8"/>
      <c r="U91" s="139"/>
      <c r="V91" s="139"/>
      <c r="W91" s="139"/>
      <c r="X91" s="139"/>
      <c r="Y91" s="9"/>
    </row>
    <row r="92" spans="2:31" ht="33.75" customHeight="1">
      <c r="B92" s="1149" t="s">
        <v>465</v>
      </c>
      <c r="C92" s="1150"/>
      <c r="D92" s="27" t="s">
        <v>457</v>
      </c>
      <c r="E92" s="1151"/>
      <c r="F92" s="1151"/>
      <c r="G92" s="1151"/>
      <c r="H92" s="10" t="s">
        <v>458</v>
      </c>
      <c r="I92" s="10"/>
      <c r="J92" s="10"/>
      <c r="K92" s="28" t="s">
        <v>195</v>
      </c>
      <c r="L92" s="10"/>
      <c r="M92" s="952" t="s">
        <v>466</v>
      </c>
      <c r="N92" s="952"/>
      <c r="O92" s="952"/>
      <c r="P92" s="952"/>
      <c r="Q92" s="1161" t="str">
        <f>IF(OR($AB$80="20人未満",$C$123=1),IF(AC92="",0,AC92),"")</f>
        <v/>
      </c>
      <c r="R92" s="1161"/>
      <c r="S92" s="10" t="s">
        <v>386</v>
      </c>
      <c r="T92" s="8"/>
      <c r="U92" s="139"/>
      <c r="V92" s="139"/>
      <c r="W92" s="139"/>
      <c r="X92" s="139"/>
      <c r="Y92" s="9"/>
      <c r="AB92" s="261" t="e">
        <f>IF($U$41&gt;=0.5,"50％以上","50％未満")</f>
        <v>#DIV/0!</v>
      </c>
      <c r="AC92" s="15" t="e">
        <f>IF(AB92="50％以上",IF(OR(K78=1,K78=2),V49,""),"")</f>
        <v>#DIV/0!</v>
      </c>
      <c r="AD92" s="15" t="e">
        <f>IF(AB92="50％未満",IF(OR(K78=2,K78=1),U40,""),"")</f>
        <v>#DIV/0!</v>
      </c>
      <c r="AE92" s="15"/>
    </row>
    <row r="93" spans="2:31" ht="9" customHeight="1">
      <c r="B93" s="135"/>
      <c r="C93" s="136"/>
      <c r="D93" s="27"/>
      <c r="E93" s="95"/>
      <c r="F93" s="95"/>
      <c r="G93" s="95"/>
      <c r="H93" s="10"/>
      <c r="I93" s="10"/>
      <c r="J93" s="10"/>
      <c r="K93" s="28"/>
      <c r="L93" s="10"/>
      <c r="M93" s="10"/>
      <c r="N93" s="10"/>
      <c r="O93" s="10"/>
      <c r="P93" s="10"/>
      <c r="Q93" s="95"/>
      <c r="R93" s="95"/>
      <c r="S93" s="10"/>
      <c r="T93" s="8"/>
      <c r="U93" s="139"/>
      <c r="V93" s="139"/>
      <c r="W93" s="139"/>
      <c r="X93" s="139"/>
      <c r="Y93" s="9"/>
    </row>
    <row r="94" spans="2:31" ht="22.5" customHeight="1">
      <c r="B94" s="1152" t="s">
        <v>467</v>
      </c>
      <c r="C94" s="1153"/>
      <c r="D94" s="1153"/>
      <c r="E94" s="1153"/>
      <c r="F94" s="1153"/>
      <c r="G94" s="1153"/>
      <c r="H94" s="1153"/>
      <c r="I94" s="1153"/>
      <c r="J94" s="1153"/>
      <c r="K94" s="1153"/>
      <c r="L94" s="1153"/>
      <c r="M94" s="1153"/>
      <c r="N94" s="1153"/>
      <c r="O94" s="1153"/>
      <c r="P94" s="1153"/>
      <c r="Q94" s="1153"/>
      <c r="R94" s="1153"/>
      <c r="S94" s="1154"/>
      <c r="T94" s="8"/>
      <c r="U94" s="139"/>
      <c r="V94" s="139"/>
      <c r="W94" s="139"/>
      <c r="X94" s="139"/>
      <c r="Y94" s="9"/>
    </row>
    <row r="95" spans="2:31" ht="33.75" customHeight="1">
      <c r="B95" s="1149" t="s">
        <v>465</v>
      </c>
      <c r="C95" s="1150"/>
      <c r="D95" s="27" t="s">
        <v>457</v>
      </c>
      <c r="E95" s="1151"/>
      <c r="F95" s="1151"/>
      <c r="G95" s="1151"/>
      <c r="H95" s="96" t="s">
        <v>468</v>
      </c>
      <c r="I95" s="10"/>
      <c r="J95" s="10"/>
      <c r="K95" s="28" t="s">
        <v>195</v>
      </c>
      <c r="L95" s="10"/>
      <c r="M95" s="952" t="s">
        <v>466</v>
      </c>
      <c r="N95" s="952"/>
      <c r="O95" s="952"/>
      <c r="P95" s="952"/>
      <c r="Q95" s="1161" t="str">
        <f>IF(OR($AB$80="20人未満",$C$123=1),IF(AD92="",0,AD92),"")</f>
        <v/>
      </c>
      <c r="R95" s="1161"/>
      <c r="S95" s="10" t="s">
        <v>386</v>
      </c>
      <c r="T95" s="8"/>
      <c r="U95" s="139"/>
      <c r="V95" s="139"/>
      <c r="W95" s="139"/>
      <c r="X95" s="139"/>
      <c r="Y95" s="9"/>
    </row>
    <row r="96" spans="2:31" ht="9" customHeight="1">
      <c r="B96" s="135"/>
      <c r="C96" s="136"/>
      <c r="D96" s="27"/>
      <c r="E96" s="95"/>
      <c r="F96" s="95"/>
      <c r="G96" s="95"/>
      <c r="H96" s="96"/>
      <c r="I96" s="10"/>
      <c r="J96" s="10"/>
      <c r="K96" s="28"/>
      <c r="L96" s="10"/>
      <c r="M96" s="108"/>
      <c r="N96" s="108"/>
      <c r="O96" s="108"/>
      <c r="P96" s="108"/>
      <c r="Q96" s="95"/>
      <c r="R96" s="95"/>
      <c r="S96" s="10"/>
      <c r="T96" s="8"/>
      <c r="U96" s="139"/>
      <c r="V96" s="139"/>
      <c r="W96" s="139"/>
      <c r="X96" s="139"/>
      <c r="Y96" s="9"/>
    </row>
    <row r="97" spans="2:25" ht="30" customHeight="1">
      <c r="B97" s="1162" t="s">
        <v>469</v>
      </c>
      <c r="C97" s="845"/>
      <c r="D97" s="845"/>
      <c r="E97" s="845"/>
      <c r="F97" s="845"/>
      <c r="G97" s="845"/>
      <c r="H97" s="845"/>
      <c r="I97" s="845"/>
      <c r="J97" s="845"/>
      <c r="K97" s="845"/>
      <c r="L97" s="845"/>
      <c r="M97" s="845"/>
      <c r="N97" s="845"/>
      <c r="O97" s="845"/>
      <c r="P97" s="845"/>
      <c r="Q97" s="845"/>
      <c r="R97" s="845"/>
      <c r="S97" s="1163"/>
      <c r="T97" s="8"/>
      <c r="U97" s="163"/>
      <c r="V97" s="163"/>
      <c r="W97" s="163"/>
      <c r="X97" s="163"/>
      <c r="Y97" s="9"/>
    </row>
    <row r="98" spans="2:25" ht="32.25" customHeight="1">
      <c r="B98" s="1159" t="s">
        <v>456</v>
      </c>
      <c r="C98" s="851"/>
      <c r="D98" s="18" t="s">
        <v>457</v>
      </c>
      <c r="E98" s="1160"/>
      <c r="F98" s="1133"/>
      <c r="G98" s="1133"/>
      <c r="H98" s="1" t="s">
        <v>458</v>
      </c>
      <c r="K98" s="19" t="s">
        <v>195</v>
      </c>
      <c r="M98" s="1157" t="s">
        <v>459</v>
      </c>
      <c r="N98" s="1157"/>
      <c r="O98" s="1157"/>
      <c r="P98" s="1157"/>
      <c r="Q98" s="1158" t="str">
        <f>IF(AND($AB$80="20人以上",$C$123=""),IF($K$78=1,$V$15,0)+IF($K$78=2,$V$15,0),"")</f>
        <v/>
      </c>
      <c r="R98" s="1158"/>
      <c r="S98" s="1" t="s">
        <v>386</v>
      </c>
      <c r="T98" s="8"/>
      <c r="U98" s="163"/>
      <c r="V98" s="163"/>
      <c r="W98" s="163"/>
      <c r="X98" s="163"/>
      <c r="Y98" s="9"/>
    </row>
    <row r="99" spans="2:25" ht="9" customHeight="1">
      <c r="B99" s="24"/>
      <c r="C99" s="15"/>
      <c r="D99" s="18"/>
      <c r="E99" s="29"/>
      <c r="F99" s="29"/>
      <c r="G99" s="29"/>
      <c r="K99" s="19"/>
      <c r="M99" s="20"/>
      <c r="N99" s="20"/>
      <c r="O99" s="20"/>
      <c r="P99" s="20"/>
      <c r="Q99" s="138"/>
      <c r="R99" s="138"/>
      <c r="T99" s="8"/>
      <c r="U99" s="163"/>
      <c r="V99" s="163"/>
      <c r="W99" s="163"/>
      <c r="X99" s="163"/>
      <c r="Y99" s="9"/>
    </row>
    <row r="100" spans="2:25" ht="27.75" customHeight="1">
      <c r="B100" s="1156" t="s">
        <v>460</v>
      </c>
      <c r="C100" s="851"/>
      <c r="D100" s="18" t="s">
        <v>457</v>
      </c>
      <c r="E100" s="1160"/>
      <c r="F100" s="1133"/>
      <c r="G100" s="1133"/>
      <c r="H100" s="1" t="s">
        <v>458</v>
      </c>
      <c r="K100" s="19" t="s">
        <v>195</v>
      </c>
      <c r="M100" s="1157" t="s">
        <v>459</v>
      </c>
      <c r="N100" s="1157"/>
      <c r="O100" s="1157"/>
      <c r="P100" s="1157"/>
      <c r="Q100" s="1158" t="str">
        <f>IF(AND($AB$80="20人以上",$C$123=""),IF($K$78=3,$V$15,0),"")</f>
        <v/>
      </c>
      <c r="R100" s="1158"/>
      <c r="S100" s="1" t="s">
        <v>386</v>
      </c>
      <c r="T100" s="8"/>
      <c r="U100" s="163"/>
      <c r="V100" s="163"/>
      <c r="W100" s="163"/>
      <c r="X100" s="163"/>
      <c r="Y100" s="9"/>
    </row>
    <row r="101" spans="2:25" ht="18" customHeight="1">
      <c r="B101" s="25"/>
      <c r="C101" s="26"/>
      <c r="D101" s="18"/>
      <c r="E101" s="134"/>
      <c r="F101" s="29"/>
      <c r="G101" s="29"/>
      <c r="K101" s="19"/>
      <c r="Q101" s="138"/>
      <c r="R101" s="138"/>
      <c r="T101" s="8"/>
      <c r="U101" s="163"/>
      <c r="V101" s="163"/>
      <c r="W101" s="163"/>
      <c r="X101" s="163"/>
      <c r="Y101" s="9"/>
    </row>
    <row r="102" spans="2:25" ht="18" customHeight="1">
      <c r="B102" s="1156" t="s">
        <v>461</v>
      </c>
      <c r="C102" s="851"/>
      <c r="D102" s="18" t="s">
        <v>457</v>
      </c>
      <c r="E102" s="1133"/>
      <c r="F102" s="1133"/>
      <c r="G102" s="1133"/>
      <c r="H102" s="1" t="s">
        <v>458</v>
      </c>
      <c r="K102" s="19" t="s">
        <v>195</v>
      </c>
      <c r="M102" s="1157" t="s">
        <v>459</v>
      </c>
      <c r="N102" s="1157"/>
      <c r="O102" s="1157"/>
      <c r="P102" s="1157"/>
      <c r="Q102" s="1158" t="str">
        <f>IF(AND($AB$80="20人以上",$C$123=""),IF($K$78=4,$V$15,0),"")</f>
        <v/>
      </c>
      <c r="R102" s="1158"/>
      <c r="S102" s="1" t="s">
        <v>386</v>
      </c>
      <c r="T102" s="8"/>
      <c r="U102" s="163"/>
      <c r="V102" s="163"/>
      <c r="W102" s="163"/>
      <c r="X102" s="163"/>
      <c r="Y102" s="9"/>
    </row>
    <row r="103" spans="2:25" ht="18" customHeight="1">
      <c r="B103" s="25"/>
      <c r="C103" s="26"/>
      <c r="D103" s="18"/>
      <c r="E103" s="1133"/>
      <c r="F103" s="1133"/>
      <c r="G103" s="1133"/>
      <c r="K103" s="19"/>
      <c r="Q103" s="138"/>
      <c r="R103" s="138"/>
      <c r="T103" s="8"/>
      <c r="U103" s="163"/>
      <c r="V103" s="163"/>
      <c r="W103" s="163"/>
      <c r="X103" s="163"/>
      <c r="Y103" s="9"/>
    </row>
    <row r="104" spans="2:25" ht="18" customHeight="1">
      <c r="B104" s="1156" t="s">
        <v>462</v>
      </c>
      <c r="C104" s="851"/>
      <c r="D104" s="18" t="s">
        <v>457</v>
      </c>
      <c r="E104" s="1133"/>
      <c r="F104" s="1133"/>
      <c r="G104" s="1133"/>
      <c r="H104" s="1" t="s">
        <v>458</v>
      </c>
      <c r="K104" s="19" t="s">
        <v>195</v>
      </c>
      <c r="M104" s="1157" t="s">
        <v>459</v>
      </c>
      <c r="N104" s="1157"/>
      <c r="O104" s="1157"/>
      <c r="P104" s="1157"/>
      <c r="Q104" s="1158" t="str">
        <f>IF(AND($AB$80="20人以上",$C$123=""),IF($K$78=5,$V$15,0),"")</f>
        <v/>
      </c>
      <c r="R104" s="1158"/>
      <c r="S104" s="1" t="s">
        <v>386</v>
      </c>
      <c r="T104" s="8"/>
      <c r="U104" s="163"/>
      <c r="V104" s="163"/>
      <c r="W104" s="163"/>
      <c r="X104" s="163"/>
      <c r="Y104" s="9"/>
    </row>
    <row r="105" spans="2:25" ht="18" customHeight="1">
      <c r="B105" s="25"/>
      <c r="C105" s="26"/>
      <c r="D105" s="18"/>
      <c r="E105" s="1133"/>
      <c r="F105" s="1133"/>
      <c r="G105" s="1133"/>
      <c r="K105" s="19"/>
      <c r="Q105" s="138"/>
      <c r="R105" s="138"/>
      <c r="T105" s="8"/>
      <c r="U105" s="163"/>
      <c r="V105" s="163"/>
      <c r="W105" s="163"/>
      <c r="X105" s="163"/>
      <c r="Y105" s="9"/>
    </row>
    <row r="106" spans="2:25" ht="33.75" customHeight="1">
      <c r="B106" s="1149" t="s">
        <v>463</v>
      </c>
      <c r="C106" s="1150"/>
      <c r="D106" s="27" t="s">
        <v>457</v>
      </c>
      <c r="E106" s="1146"/>
      <c r="F106" s="1146"/>
      <c r="G106" s="1146"/>
      <c r="H106" s="10" t="s">
        <v>458</v>
      </c>
      <c r="I106" s="10"/>
      <c r="J106" s="10"/>
      <c r="K106" s="28" t="s">
        <v>195</v>
      </c>
      <c r="L106" s="10"/>
      <c r="M106" s="1147" t="s">
        <v>459</v>
      </c>
      <c r="N106" s="1147"/>
      <c r="O106" s="1147"/>
      <c r="P106" s="1147"/>
      <c r="Q106" s="1155" t="str">
        <f>IF(AND($AB$80="20人以上",$C$123=""),IF($N$78=2,$V$15,0)+IF($N$78=3,$V$15,0),"")</f>
        <v/>
      </c>
      <c r="R106" s="1155"/>
      <c r="S106" s="10" t="s">
        <v>386</v>
      </c>
      <c r="T106" s="8"/>
      <c r="U106" s="166"/>
      <c r="V106" s="166"/>
      <c r="W106" s="166"/>
      <c r="X106" s="166"/>
      <c r="Y106" s="9"/>
    </row>
    <row r="107" spans="2:25" ht="9" customHeight="1">
      <c r="B107" s="135"/>
      <c r="C107" s="136"/>
      <c r="D107" s="27"/>
      <c r="E107" s="137"/>
      <c r="F107" s="137"/>
      <c r="G107" s="137"/>
      <c r="H107" s="10"/>
      <c r="I107" s="10"/>
      <c r="J107" s="10"/>
      <c r="K107" s="28"/>
      <c r="L107" s="10"/>
      <c r="M107" s="10"/>
      <c r="N107" s="10"/>
      <c r="O107" s="10"/>
      <c r="P107" s="10"/>
      <c r="Q107" s="29"/>
      <c r="R107" s="29"/>
      <c r="S107" s="10"/>
      <c r="T107" s="8"/>
      <c r="U107" s="163"/>
      <c r="V107" s="163"/>
      <c r="W107" s="163"/>
      <c r="X107" s="163"/>
      <c r="Y107" s="9"/>
    </row>
    <row r="108" spans="2:25" ht="22.5" customHeight="1">
      <c r="B108" s="1152" t="s">
        <v>464</v>
      </c>
      <c r="C108" s="1153"/>
      <c r="D108" s="1153"/>
      <c r="E108" s="1153"/>
      <c r="F108" s="1153"/>
      <c r="G108" s="1153"/>
      <c r="H108" s="1153"/>
      <c r="I108" s="1153"/>
      <c r="J108" s="1153"/>
      <c r="K108" s="1153"/>
      <c r="L108" s="1153"/>
      <c r="M108" s="1153"/>
      <c r="N108" s="1153"/>
      <c r="O108" s="1153"/>
      <c r="P108" s="1153"/>
      <c r="Q108" s="1153"/>
      <c r="R108" s="1153"/>
      <c r="S108" s="1154"/>
      <c r="T108" s="8"/>
      <c r="U108" s="139"/>
      <c r="V108" s="139"/>
      <c r="W108" s="139"/>
      <c r="X108" s="139"/>
      <c r="Y108" s="9"/>
    </row>
    <row r="109" spans="2:25" ht="33.75" customHeight="1">
      <c r="B109" s="1149" t="s">
        <v>465</v>
      </c>
      <c r="C109" s="1150"/>
      <c r="D109" s="27" t="s">
        <v>457</v>
      </c>
      <c r="E109" s="1151"/>
      <c r="F109" s="1151"/>
      <c r="G109" s="1151"/>
      <c r="H109" s="10" t="s">
        <v>458</v>
      </c>
      <c r="I109" s="10"/>
      <c r="J109" s="10"/>
      <c r="K109" s="28" t="s">
        <v>195</v>
      </c>
      <c r="L109" s="10"/>
      <c r="M109" s="952" t="s">
        <v>466</v>
      </c>
      <c r="N109" s="952"/>
      <c r="O109" s="952"/>
      <c r="P109" s="952"/>
      <c r="Q109" s="1134" t="str">
        <f>IF(AND($AB$80="20人以上",$C$123=""),IF(AC92="",0,AC92),"")</f>
        <v/>
      </c>
      <c r="R109" s="1134"/>
      <c r="S109" s="10" t="s">
        <v>386</v>
      </c>
      <c r="T109" s="8"/>
      <c r="U109" s="139"/>
      <c r="V109" s="139"/>
      <c r="W109" s="139"/>
      <c r="X109" s="139"/>
      <c r="Y109" s="9"/>
    </row>
    <row r="110" spans="2:25" ht="9" customHeight="1">
      <c r="B110" s="135"/>
      <c r="C110" s="136"/>
      <c r="D110" s="27"/>
      <c r="E110" s="95"/>
      <c r="F110" s="95"/>
      <c r="G110" s="95"/>
      <c r="H110" s="10"/>
      <c r="I110" s="10"/>
      <c r="J110" s="10"/>
      <c r="K110" s="28"/>
      <c r="L110" s="10"/>
      <c r="M110" s="10"/>
      <c r="N110" s="10"/>
      <c r="O110" s="10"/>
      <c r="P110" s="10"/>
      <c r="Q110" s="95"/>
      <c r="R110" s="95"/>
      <c r="S110" s="10"/>
      <c r="T110" s="8"/>
      <c r="U110" s="139"/>
      <c r="V110" s="139"/>
      <c r="W110" s="139"/>
      <c r="X110" s="139"/>
      <c r="Y110" s="9"/>
    </row>
    <row r="111" spans="2:25" ht="22.5" customHeight="1">
      <c r="B111" s="1152" t="s">
        <v>467</v>
      </c>
      <c r="C111" s="1153"/>
      <c r="D111" s="1153"/>
      <c r="E111" s="1153"/>
      <c r="F111" s="1153"/>
      <c r="G111" s="1153"/>
      <c r="H111" s="1153"/>
      <c r="I111" s="1153"/>
      <c r="J111" s="1153"/>
      <c r="K111" s="1153"/>
      <c r="L111" s="1153"/>
      <c r="M111" s="1153"/>
      <c r="N111" s="1153"/>
      <c r="O111" s="1153"/>
      <c r="P111" s="1153"/>
      <c r="Q111" s="1153"/>
      <c r="R111" s="1153"/>
      <c r="S111" s="1154"/>
      <c r="T111" s="8"/>
      <c r="U111" s="139"/>
      <c r="V111" s="139"/>
      <c r="W111" s="139"/>
      <c r="X111" s="139"/>
      <c r="Y111" s="9"/>
    </row>
    <row r="112" spans="2:25" ht="33.75" customHeight="1">
      <c r="B112" s="1149" t="s">
        <v>465</v>
      </c>
      <c r="C112" s="1150"/>
      <c r="D112" s="27" t="s">
        <v>457</v>
      </c>
      <c r="E112" s="1151"/>
      <c r="F112" s="1151"/>
      <c r="G112" s="1151"/>
      <c r="H112" s="96" t="s">
        <v>468</v>
      </c>
      <c r="I112" s="10"/>
      <c r="J112" s="10"/>
      <c r="K112" s="28" t="s">
        <v>195</v>
      </c>
      <c r="L112" s="10"/>
      <c r="M112" s="952" t="s">
        <v>466</v>
      </c>
      <c r="N112" s="952"/>
      <c r="O112" s="952"/>
      <c r="P112" s="952"/>
      <c r="Q112" s="1134" t="str">
        <f>IF(AND($AB$80="20人以上",$C$123=""),IF(AD92="",0,AD92),"")</f>
        <v/>
      </c>
      <c r="R112" s="1134"/>
      <c r="S112" s="10" t="s">
        <v>386</v>
      </c>
      <c r="T112" s="8"/>
      <c r="U112" s="139"/>
      <c r="V112" s="139"/>
      <c r="W112" s="139"/>
      <c r="X112" s="139"/>
      <c r="Y112" s="9"/>
    </row>
    <row r="113" spans="2:32" ht="9" customHeight="1">
      <c r="B113" s="135"/>
      <c r="C113" s="136"/>
      <c r="D113" s="27"/>
      <c r="E113" s="95"/>
      <c r="F113" s="95"/>
      <c r="G113" s="95"/>
      <c r="H113" s="96"/>
      <c r="I113" s="10"/>
      <c r="J113" s="10"/>
      <c r="K113" s="28"/>
      <c r="L113" s="10"/>
      <c r="M113" s="108"/>
      <c r="N113" s="108"/>
      <c r="O113" s="108"/>
      <c r="P113" s="108"/>
      <c r="Q113" s="95"/>
      <c r="R113" s="95"/>
      <c r="S113" s="10"/>
      <c r="T113" s="8"/>
      <c r="U113" s="139"/>
      <c r="V113" s="139"/>
      <c r="W113" s="139"/>
      <c r="X113" s="139"/>
      <c r="Y113" s="9"/>
    </row>
    <row r="114" spans="2:32" s="10" customFormat="1" ht="19.5" customHeight="1">
      <c r="B114" s="30" t="s">
        <v>470</v>
      </c>
      <c r="C114" s="16"/>
      <c r="D114" s="27" t="s">
        <v>190</v>
      </c>
      <c r="E114" s="1146"/>
      <c r="F114" s="1146"/>
      <c r="G114" s="1146"/>
      <c r="H114" s="10" t="s">
        <v>458</v>
      </c>
      <c r="K114" s="28" t="s">
        <v>195</v>
      </c>
      <c r="M114" s="1147" t="s">
        <v>459</v>
      </c>
      <c r="N114" s="1147"/>
      <c r="O114" s="1147"/>
      <c r="P114" s="1147"/>
      <c r="Q114" s="1134">
        <f>V15</f>
        <v>0</v>
      </c>
      <c r="R114" s="1134"/>
      <c r="S114" s="10" t="s">
        <v>384</v>
      </c>
      <c r="T114" s="167" t="s">
        <v>190</v>
      </c>
      <c r="U114" s="1131">
        <f>E114*Q114</f>
        <v>0</v>
      </c>
      <c r="V114" s="1131"/>
      <c r="W114" s="1131"/>
      <c r="X114" s="1131"/>
      <c r="Y114" s="168" t="s">
        <v>191</v>
      </c>
    </row>
    <row r="115" spans="2:32" ht="6" customHeight="1">
      <c r="B115" s="169"/>
      <c r="C115" s="170"/>
      <c r="D115" s="18"/>
      <c r="E115" s="29"/>
      <c r="F115" s="29"/>
      <c r="G115" s="29"/>
      <c r="K115" s="19"/>
      <c r="Q115" s="29"/>
      <c r="R115" s="29"/>
      <c r="T115" s="8"/>
      <c r="U115" s="166"/>
      <c r="V115" s="166"/>
      <c r="W115" s="166"/>
      <c r="X115" s="166"/>
      <c r="Y115" s="9"/>
    </row>
    <row r="116" spans="2:32" ht="15" customHeight="1" thickBot="1">
      <c r="B116" s="2"/>
      <c r="C116" s="1" t="s">
        <v>471</v>
      </c>
      <c r="H116" s="73" t="s">
        <v>472</v>
      </c>
      <c r="T116" s="167"/>
      <c r="U116" s="1130"/>
      <c r="V116" s="1130"/>
      <c r="W116" s="1130"/>
      <c r="X116" s="1130"/>
      <c r="Y116" s="168"/>
    </row>
    <row r="117" spans="2:32" ht="15" customHeight="1" thickBot="1">
      <c r="B117" s="2"/>
      <c r="C117" s="171"/>
      <c r="D117" s="1" t="s">
        <v>473</v>
      </c>
      <c r="K117" s="19" t="s">
        <v>474</v>
      </c>
      <c r="L117" s="73" t="s">
        <v>475</v>
      </c>
      <c r="Q117" s="1144">
        <f>U27</f>
        <v>0</v>
      </c>
      <c r="R117" s="1145"/>
      <c r="S117" s="1" t="s">
        <v>384</v>
      </c>
      <c r="T117" s="8"/>
      <c r="U117" s="1148"/>
      <c r="V117" s="1148"/>
      <c r="W117" s="1148"/>
      <c r="X117" s="1148"/>
      <c r="Y117" s="9"/>
      <c r="AB117" s="172"/>
      <c r="AC117" s="172"/>
      <c r="AF117" s="172"/>
    </row>
    <row r="118" spans="2:32" ht="15" customHeight="1" thickBot="1">
      <c r="B118" s="2"/>
      <c r="D118" s="18" t="s">
        <v>457</v>
      </c>
      <c r="E118" s="1133"/>
      <c r="F118" s="1133"/>
      <c r="G118" s="1133"/>
      <c r="H118" s="1" t="s">
        <v>476</v>
      </c>
      <c r="K118" s="1140"/>
      <c r="L118" s="1140"/>
      <c r="M118" s="1140"/>
      <c r="N118" s="1140"/>
      <c r="O118" s="1140"/>
      <c r="P118" s="1140"/>
      <c r="Q118" s="1140"/>
      <c r="R118" s="1140"/>
      <c r="S118" s="1141"/>
      <c r="T118" s="2"/>
      <c r="U118" s="162"/>
      <c r="V118" s="162"/>
      <c r="W118" s="162"/>
      <c r="X118" s="162"/>
      <c r="Y118" s="9"/>
      <c r="AE118" s="172"/>
      <c r="AF118" s="172"/>
    </row>
    <row r="119" spans="2:32" ht="15" customHeight="1" thickBot="1">
      <c r="B119" s="2"/>
      <c r="C119" s="173"/>
      <c r="D119" s="1" t="s">
        <v>477</v>
      </c>
      <c r="K119" s="19" t="s">
        <v>195</v>
      </c>
      <c r="L119" s="73" t="s">
        <v>475</v>
      </c>
      <c r="M119" s="174"/>
      <c r="N119" s="174"/>
      <c r="O119" s="174"/>
      <c r="P119" s="174"/>
      <c r="Q119" s="1134">
        <f>U27</f>
        <v>0</v>
      </c>
      <c r="R119" s="1134"/>
      <c r="S119" s="1" t="s">
        <v>386</v>
      </c>
      <c r="T119" s="8" t="s">
        <v>478</v>
      </c>
      <c r="U119" s="1142">
        <f>IF(C119="○",AA120,IF(C117="○",AA119,0))</f>
        <v>0</v>
      </c>
      <c r="V119" s="1142"/>
      <c r="W119" s="1142"/>
      <c r="X119" s="1142"/>
      <c r="Y119" s="9" t="s">
        <v>479</v>
      </c>
      <c r="AA119" s="1143">
        <f>IF(Q119=0,0,ROUNDDOWN((40000*M120/Q120*Q119),0))</f>
        <v>0</v>
      </c>
      <c r="AB119" s="1143"/>
      <c r="AC119" s="1143"/>
      <c r="AD119" s="1143"/>
      <c r="AE119" s="1143"/>
    </row>
    <row r="120" spans="2:32" ht="15" customHeight="1">
      <c r="B120" s="2"/>
      <c r="D120" s="18" t="s">
        <v>457</v>
      </c>
      <c r="E120" s="1133"/>
      <c r="F120" s="1133"/>
      <c r="G120" s="1133"/>
      <c r="H120" s="1" t="s">
        <v>476</v>
      </c>
      <c r="K120" s="18" t="s">
        <v>457</v>
      </c>
      <c r="L120" s="19" t="s">
        <v>480</v>
      </c>
      <c r="M120" s="1144">
        <f>+V15</f>
        <v>0</v>
      </c>
      <c r="N120" s="1145"/>
      <c r="O120" s="19" t="s">
        <v>481</v>
      </c>
      <c r="P120" s="19" t="s">
        <v>482</v>
      </c>
      <c r="Q120" s="1144">
        <f>+V17</f>
        <v>0</v>
      </c>
      <c r="R120" s="1145"/>
      <c r="S120" s="1" t="s">
        <v>483</v>
      </c>
      <c r="T120" s="8"/>
      <c r="U120" s="166"/>
      <c r="V120" s="166"/>
      <c r="W120" s="166"/>
      <c r="X120" s="166"/>
      <c r="Y120" s="9"/>
      <c r="AA120" s="1143" t="e">
        <f>IF(C117="○","",ROUNDDOWN((95000*M120/Q120*Q119),0))</f>
        <v>#DIV/0!</v>
      </c>
      <c r="AB120" s="1143"/>
      <c r="AC120" s="1143"/>
      <c r="AD120" s="1143"/>
      <c r="AE120" s="1143"/>
    </row>
    <row r="121" spans="2:32" ht="8.25" customHeight="1">
      <c r="B121" s="2"/>
      <c r="M121" s="18"/>
      <c r="P121" s="19"/>
      <c r="T121" s="2"/>
      <c r="U121" s="162"/>
      <c r="V121" s="162"/>
      <c r="W121" s="162"/>
      <c r="X121" s="162"/>
      <c r="Y121" s="9"/>
    </row>
    <row r="122" spans="2:32" ht="13.5" customHeight="1" thickBot="1">
      <c r="B122" s="2"/>
      <c r="C122" s="73"/>
      <c r="D122" s="73" t="s">
        <v>484</v>
      </c>
      <c r="M122" s="18"/>
      <c r="P122" s="19"/>
      <c r="T122" s="2"/>
      <c r="U122" s="162"/>
      <c r="V122" s="162"/>
      <c r="W122" s="162"/>
      <c r="X122" s="162"/>
      <c r="Y122" s="9"/>
    </row>
    <row r="123" spans="2:32" ht="15" customHeight="1" thickBot="1">
      <c r="B123" s="2"/>
      <c r="C123" s="31"/>
      <c r="D123" s="73" t="s">
        <v>485</v>
      </c>
      <c r="M123" s="18"/>
      <c r="P123" s="19"/>
      <c r="T123" s="2"/>
      <c r="U123" s="162"/>
      <c r="V123" s="162"/>
      <c r="W123" s="162"/>
      <c r="X123" s="162"/>
      <c r="Y123" s="9"/>
    </row>
    <row r="124" spans="2:32" ht="15" customHeight="1">
      <c r="B124" s="2"/>
      <c r="C124" s="1" t="s">
        <v>486</v>
      </c>
      <c r="L124" s="175"/>
      <c r="M124" s="175"/>
      <c r="N124" s="175"/>
      <c r="O124" s="175"/>
      <c r="P124" s="175"/>
      <c r="T124" s="2"/>
      <c r="U124" s="162"/>
      <c r="V124" s="162"/>
      <c r="W124" s="162"/>
      <c r="X124" s="162"/>
      <c r="Y124" s="9"/>
    </row>
    <row r="125" spans="2:32" ht="15" customHeight="1" thickBot="1">
      <c r="B125" s="2"/>
      <c r="D125" s="175"/>
      <c r="E125" s="1137"/>
      <c r="F125" s="1137"/>
      <c r="G125" s="1137"/>
      <c r="H125" s="1137"/>
      <c r="K125" s="842" t="s">
        <v>487</v>
      </c>
      <c r="L125" s="842"/>
      <c r="M125" s="842"/>
      <c r="N125" s="842"/>
      <c r="O125" s="842"/>
      <c r="P125" s="842"/>
      <c r="Q125" s="1134">
        <f>U27</f>
        <v>0</v>
      </c>
      <c r="R125" s="1134"/>
      <c r="S125" s="1" t="s">
        <v>386</v>
      </c>
      <c r="T125" s="8" t="s">
        <v>478</v>
      </c>
      <c r="U125" s="1132">
        <f>IF($C123=1,0,IF(C126="○",0,IF($U27&gt;19,538000,IF($U27&gt;1,269000,IF($U27=0,0,179000)))))</f>
        <v>0</v>
      </c>
      <c r="V125" s="1132"/>
      <c r="W125" s="1132"/>
      <c r="X125" s="1132"/>
      <c r="Y125" s="9" t="s">
        <v>479</v>
      </c>
    </row>
    <row r="126" spans="2:32" ht="15" customHeight="1" thickBot="1">
      <c r="B126" s="2"/>
      <c r="C126" s="176"/>
      <c r="D126" s="1138" t="s">
        <v>488</v>
      </c>
      <c r="E126" s="1138"/>
      <c r="F126" s="1138"/>
      <c r="G126" s="1138"/>
      <c r="H126" s="1138"/>
      <c r="I126" s="1138"/>
      <c r="J126" s="1138"/>
      <c r="K126" s="1138"/>
      <c r="L126" s="1138"/>
      <c r="M126" s="1138"/>
      <c r="N126" s="1138"/>
      <c r="O126" s="1138"/>
      <c r="P126" s="1138"/>
      <c r="Q126" s="1138"/>
      <c r="R126" s="1138"/>
      <c r="S126" s="1139"/>
      <c r="T126" s="8" t="s">
        <v>478</v>
      </c>
      <c r="U126" s="1132">
        <f>IF(C123=1,0,IF(C126="○",1076000,0))</f>
        <v>0</v>
      </c>
      <c r="V126" s="1132"/>
      <c r="W126" s="1132"/>
      <c r="X126" s="1132"/>
      <c r="Y126" s="9" t="s">
        <v>479</v>
      </c>
    </row>
    <row r="127" spans="2:32" ht="7.5" customHeight="1">
      <c r="B127" s="2"/>
      <c r="D127" s="1138"/>
      <c r="E127" s="1138"/>
      <c r="F127" s="1138"/>
      <c r="G127" s="1138"/>
      <c r="H127" s="1138"/>
      <c r="I127" s="1138"/>
      <c r="J127" s="1138"/>
      <c r="K127" s="1138"/>
      <c r="L127" s="1138"/>
      <c r="M127" s="1138"/>
      <c r="N127" s="1138"/>
      <c r="O127" s="1138"/>
      <c r="P127" s="1138"/>
      <c r="Q127" s="1138"/>
      <c r="R127" s="1138"/>
      <c r="S127" s="1139"/>
      <c r="T127" s="8"/>
      <c r="U127" s="166"/>
      <c r="V127" s="166"/>
      <c r="W127" s="166"/>
      <c r="X127" s="166"/>
      <c r="Y127" s="9"/>
    </row>
    <row r="128" spans="2:32" ht="15" customHeight="1">
      <c r="B128" s="2"/>
      <c r="D128" s="175"/>
      <c r="E128" s="175"/>
      <c r="T128" s="2"/>
      <c r="U128" s="162"/>
      <c r="V128" s="162"/>
      <c r="W128" s="162"/>
      <c r="X128" s="162"/>
      <c r="Y128" s="9"/>
    </row>
    <row r="129" spans="2:39" ht="15" customHeight="1">
      <c r="B129" s="2"/>
      <c r="C129" s="1" t="s">
        <v>489</v>
      </c>
      <c r="T129" s="8" t="s">
        <v>478</v>
      </c>
      <c r="U129" s="1132">
        <f>U130+U132</f>
        <v>0</v>
      </c>
      <c r="V129" s="1132"/>
      <c r="W129" s="1132"/>
      <c r="X129" s="1132"/>
      <c r="Y129" s="9" t="s">
        <v>479</v>
      </c>
    </row>
    <row r="130" spans="2:39" ht="15" customHeight="1">
      <c r="B130" s="2"/>
      <c r="D130" s="1" t="s">
        <v>490</v>
      </c>
      <c r="T130" s="8" t="s">
        <v>190</v>
      </c>
      <c r="U130" s="1132">
        <f>IF($I$7="",0,IF(C123=1,0,240000))</f>
        <v>0</v>
      </c>
      <c r="V130" s="1132"/>
      <c r="W130" s="1132"/>
      <c r="X130" s="1132"/>
      <c r="Y130" s="9" t="s">
        <v>191</v>
      </c>
    </row>
    <row r="131" spans="2:39" ht="15" customHeight="1">
      <c r="B131" s="2"/>
      <c r="D131" s="1" t="s">
        <v>491</v>
      </c>
      <c r="T131" s="8"/>
      <c r="U131" s="166"/>
      <c r="V131" s="166"/>
      <c r="W131" s="166"/>
      <c r="X131" s="166"/>
      <c r="Y131" s="9"/>
    </row>
    <row r="132" spans="2:39" ht="15" customHeight="1">
      <c r="B132" s="2"/>
      <c r="E132" s="177"/>
      <c r="F132" s="177"/>
      <c r="G132" s="1133"/>
      <c r="H132" s="1133"/>
      <c r="I132" s="1133"/>
      <c r="J132" s="1" t="s">
        <v>175</v>
      </c>
      <c r="K132" s="1" t="s">
        <v>474</v>
      </c>
      <c r="L132" s="1135" t="s">
        <v>492</v>
      </c>
      <c r="M132" s="1135"/>
      <c r="N132" s="1135"/>
      <c r="O132" s="1136"/>
      <c r="P132" s="1136"/>
      <c r="Q132" s="1" t="s">
        <v>493</v>
      </c>
      <c r="T132" s="8" t="s">
        <v>190</v>
      </c>
      <c r="U132" s="1132">
        <f>IF(C123=1,0,G132*O132)</f>
        <v>0</v>
      </c>
      <c r="V132" s="1132"/>
      <c r="W132" s="1132"/>
      <c r="X132" s="1132"/>
      <c r="Y132" s="9" t="s">
        <v>191</v>
      </c>
      <c r="AM132" s="155">
        <v>0</v>
      </c>
    </row>
    <row r="133" spans="2:39" ht="15" customHeight="1">
      <c r="B133" s="2"/>
      <c r="N133" s="12" t="s">
        <v>494</v>
      </c>
      <c r="T133" s="8"/>
      <c r="U133" s="166"/>
      <c r="V133" s="166"/>
      <c r="W133" s="166"/>
      <c r="X133" s="166"/>
      <c r="Y133" s="9"/>
      <c r="AM133" s="155">
        <v>1</v>
      </c>
    </row>
    <row r="134" spans="2:39" ht="15" customHeight="1">
      <c r="B134" s="2"/>
      <c r="C134" s="1" t="s">
        <v>495</v>
      </c>
      <c r="T134" s="2"/>
      <c r="U134" s="162"/>
      <c r="V134" s="162"/>
      <c r="W134" s="162"/>
      <c r="X134" s="162"/>
      <c r="Y134" s="9"/>
      <c r="AM134" s="155">
        <v>2</v>
      </c>
    </row>
    <row r="135" spans="2:39" ht="15.75" customHeight="1">
      <c r="B135" s="2"/>
      <c r="D135" s="18" t="s">
        <v>457</v>
      </c>
      <c r="E135" s="1133"/>
      <c r="F135" s="1133"/>
      <c r="G135" s="1133"/>
      <c r="H135" s="1" t="s">
        <v>496</v>
      </c>
      <c r="K135" s="19" t="s">
        <v>195</v>
      </c>
      <c r="M135" s="1127" t="s">
        <v>497</v>
      </c>
      <c r="N135" s="1127"/>
      <c r="O135" s="1127"/>
      <c r="P135" s="1" t="s">
        <v>498</v>
      </c>
      <c r="Q135" s="1134">
        <f>U55</f>
        <v>0</v>
      </c>
      <c r="R135" s="1134"/>
      <c r="S135" s="1" t="s">
        <v>420</v>
      </c>
      <c r="T135" s="8" t="s">
        <v>478</v>
      </c>
      <c r="U135" s="1132">
        <f>+IF(C123=1,0,E135*Q135)</f>
        <v>0</v>
      </c>
      <c r="V135" s="1132"/>
      <c r="W135" s="1132"/>
      <c r="X135" s="1132"/>
      <c r="Y135" s="9" t="s">
        <v>479</v>
      </c>
    </row>
    <row r="136" spans="2:39" ht="15.75" customHeight="1">
      <c r="B136" s="2"/>
      <c r="D136" s="18"/>
      <c r="E136" s="29"/>
      <c r="F136" s="29"/>
      <c r="G136" s="29"/>
      <c r="K136" s="19"/>
      <c r="M136" s="20"/>
      <c r="N136" s="20"/>
      <c r="O136" s="20"/>
      <c r="Q136" s="29"/>
      <c r="R136" s="29"/>
      <c r="T136" s="8"/>
      <c r="U136" s="166"/>
      <c r="V136" s="166"/>
      <c r="W136" s="166"/>
      <c r="X136" s="166"/>
      <c r="Y136" s="9"/>
    </row>
    <row r="137" spans="2:39">
      <c r="B137" s="2"/>
      <c r="C137" s="1114" t="s">
        <v>499</v>
      </c>
      <c r="D137" s="1114"/>
      <c r="E137" s="1114"/>
      <c r="F137" s="1114"/>
      <c r="G137" s="1114"/>
      <c r="H137" s="1114"/>
      <c r="I137" s="1114"/>
      <c r="J137" s="1114"/>
      <c r="K137" s="1114"/>
      <c r="L137" s="1114"/>
      <c r="M137" s="1114"/>
      <c r="N137" s="1114"/>
      <c r="O137" s="1114"/>
      <c r="P137" s="178"/>
      <c r="Q137" s="28"/>
      <c r="R137" s="28"/>
      <c r="S137" s="168"/>
      <c r="T137" s="8"/>
      <c r="U137" s="1132"/>
      <c r="V137" s="1132"/>
      <c r="W137" s="1132"/>
      <c r="X137" s="1132"/>
      <c r="Y137" s="9"/>
    </row>
    <row r="138" spans="2:39" ht="16.5" customHeight="1">
      <c r="B138" s="2"/>
      <c r="C138" s="60"/>
      <c r="D138" s="1" t="s">
        <v>500</v>
      </c>
      <c r="F138" s="60"/>
      <c r="G138" s="60"/>
      <c r="H138" s="60"/>
      <c r="I138" s="60"/>
      <c r="J138" s="60"/>
      <c r="K138" s="60"/>
      <c r="L138" s="60"/>
      <c r="M138" s="60"/>
      <c r="N138" s="60"/>
      <c r="O138" s="60"/>
      <c r="P138" s="178"/>
      <c r="Q138" s="28"/>
      <c r="R138" s="28"/>
      <c r="S138" s="168"/>
      <c r="T138" s="8" t="s">
        <v>478</v>
      </c>
      <c r="U138" s="1132">
        <f>U139+U140</f>
        <v>0</v>
      </c>
      <c r="V138" s="1132"/>
      <c r="W138" s="1132"/>
      <c r="X138" s="1132"/>
      <c r="Y138" s="9" t="s">
        <v>479</v>
      </c>
    </row>
    <row r="139" spans="2:39" ht="25.5" customHeight="1">
      <c r="B139" s="2"/>
      <c r="E139" s="1127"/>
      <c r="F139" s="1127"/>
      <c r="G139" s="18" t="s">
        <v>457</v>
      </c>
      <c r="H139" s="1128"/>
      <c r="I139" s="1128"/>
      <c r="J139" s="1" t="s">
        <v>501</v>
      </c>
      <c r="M139" s="28" t="s">
        <v>502</v>
      </c>
      <c r="N139" s="1098" t="s">
        <v>503</v>
      </c>
      <c r="O139" s="1129"/>
      <c r="P139" s="1129"/>
      <c r="Q139" s="1130">
        <f>U65</f>
        <v>0</v>
      </c>
      <c r="R139" s="1130"/>
      <c r="S139" s="168" t="s">
        <v>432</v>
      </c>
      <c r="T139" s="167" t="s">
        <v>190</v>
      </c>
      <c r="U139" s="1131">
        <f>H139*Q139</f>
        <v>0</v>
      </c>
      <c r="V139" s="1131"/>
      <c r="W139" s="1131"/>
      <c r="X139" s="1131"/>
      <c r="Y139" s="168" t="s">
        <v>191</v>
      </c>
    </row>
    <row r="140" spans="2:39" ht="25.5" customHeight="1">
      <c r="B140" s="2"/>
      <c r="E140" s="1127"/>
      <c r="F140" s="1127"/>
      <c r="G140" s="18" t="s">
        <v>457</v>
      </c>
      <c r="H140" s="1128"/>
      <c r="I140" s="1128"/>
      <c r="J140" s="1" t="s">
        <v>496</v>
      </c>
      <c r="M140" s="28" t="s">
        <v>502</v>
      </c>
      <c r="N140" s="1098" t="s">
        <v>504</v>
      </c>
      <c r="O140" s="1129"/>
      <c r="P140" s="1129"/>
      <c r="Q140" s="1130">
        <f>U66</f>
        <v>0</v>
      </c>
      <c r="R140" s="1130"/>
      <c r="S140" s="168" t="s">
        <v>420</v>
      </c>
      <c r="T140" s="167" t="s">
        <v>190</v>
      </c>
      <c r="U140" s="1131">
        <f>H140*Q140</f>
        <v>0</v>
      </c>
      <c r="V140" s="1131"/>
      <c r="W140" s="1131"/>
      <c r="X140" s="1131"/>
      <c r="Y140" s="168" t="s">
        <v>191</v>
      </c>
    </row>
    <row r="141" spans="2:39" ht="12.75" customHeight="1">
      <c r="B141" s="2"/>
      <c r="E141" s="20"/>
      <c r="F141" s="20"/>
      <c r="G141" s="18"/>
      <c r="H141" s="179"/>
      <c r="I141" s="179"/>
      <c r="M141" s="28"/>
      <c r="N141" s="180"/>
      <c r="O141" s="178"/>
      <c r="P141" s="178"/>
      <c r="Q141" s="181"/>
      <c r="R141" s="181"/>
      <c r="S141" s="168"/>
      <c r="T141" s="167"/>
      <c r="U141" s="182"/>
      <c r="V141" s="182"/>
      <c r="W141" s="182"/>
      <c r="X141" s="182"/>
      <c r="Y141" s="168"/>
    </row>
    <row r="142" spans="2:39" ht="15" customHeight="1">
      <c r="B142" s="2"/>
      <c r="D142" s="1" t="s">
        <v>505</v>
      </c>
      <c r="F142" s="60"/>
      <c r="G142" s="60"/>
      <c r="H142" s="60"/>
      <c r="I142" s="60"/>
      <c r="J142" s="60"/>
      <c r="K142" s="60"/>
      <c r="L142" s="60"/>
      <c r="M142" s="60"/>
      <c r="N142" s="60"/>
      <c r="O142" s="60"/>
      <c r="P142" s="178"/>
      <c r="Q142" s="181"/>
      <c r="R142" s="181"/>
      <c r="S142" s="168"/>
      <c r="T142" s="8" t="s">
        <v>478</v>
      </c>
      <c r="U142" s="1132">
        <f>U143+U144</f>
        <v>0</v>
      </c>
      <c r="V142" s="1132"/>
      <c r="W142" s="1132"/>
      <c r="X142" s="1132"/>
      <c r="Y142" s="9" t="s">
        <v>479</v>
      </c>
    </row>
    <row r="143" spans="2:39" ht="27.75" customHeight="1">
      <c r="B143" s="2"/>
      <c r="E143" s="1127"/>
      <c r="F143" s="1127"/>
      <c r="G143" s="18" t="s">
        <v>457</v>
      </c>
      <c r="H143" s="1128"/>
      <c r="I143" s="1128"/>
      <c r="J143" s="1" t="s">
        <v>501</v>
      </c>
      <c r="M143" s="28" t="s">
        <v>502</v>
      </c>
      <c r="N143" s="1098" t="s">
        <v>506</v>
      </c>
      <c r="O143" s="1129"/>
      <c r="P143" s="1129"/>
      <c r="Q143" s="1130">
        <f>U67</f>
        <v>0</v>
      </c>
      <c r="R143" s="1130"/>
      <c r="S143" s="168" t="s">
        <v>432</v>
      </c>
      <c r="T143" s="167" t="s">
        <v>190</v>
      </c>
      <c r="U143" s="1131">
        <f>H143*Q143</f>
        <v>0</v>
      </c>
      <c r="V143" s="1131"/>
      <c r="W143" s="1131"/>
      <c r="X143" s="1131"/>
      <c r="Y143" s="168" t="s">
        <v>191</v>
      </c>
    </row>
    <row r="144" spans="2:39" ht="27.75" customHeight="1">
      <c r="B144" s="2"/>
      <c r="E144" s="1127"/>
      <c r="F144" s="1127"/>
      <c r="G144" s="18" t="s">
        <v>457</v>
      </c>
      <c r="H144" s="1128"/>
      <c r="I144" s="1128"/>
      <c r="J144" s="1" t="s">
        <v>496</v>
      </c>
      <c r="M144" s="28" t="s">
        <v>502</v>
      </c>
      <c r="N144" s="1098" t="s">
        <v>507</v>
      </c>
      <c r="O144" s="1129"/>
      <c r="P144" s="1129"/>
      <c r="Q144" s="1130">
        <f>U68</f>
        <v>0</v>
      </c>
      <c r="R144" s="1130"/>
      <c r="S144" s="168" t="s">
        <v>420</v>
      </c>
      <c r="T144" s="167" t="s">
        <v>190</v>
      </c>
      <c r="U144" s="1131">
        <f>H144*Q144</f>
        <v>0</v>
      </c>
      <c r="V144" s="1131"/>
      <c r="W144" s="1131"/>
      <c r="X144" s="1131"/>
      <c r="Y144" s="168" t="s">
        <v>191</v>
      </c>
    </row>
    <row r="145" spans="2:28" ht="13.5" customHeight="1">
      <c r="B145" s="2"/>
      <c r="E145" s="20"/>
      <c r="F145" s="20"/>
      <c r="G145" s="18"/>
      <c r="H145" s="179"/>
      <c r="I145" s="179"/>
      <c r="M145" s="28"/>
      <c r="N145" s="180"/>
      <c r="O145" s="178"/>
      <c r="P145" s="178"/>
      <c r="Q145" s="181"/>
      <c r="R145" s="181"/>
      <c r="S145" s="168"/>
      <c r="T145" s="167"/>
      <c r="U145" s="182"/>
      <c r="V145" s="182"/>
      <c r="W145" s="182"/>
      <c r="X145" s="182"/>
      <c r="Y145" s="168"/>
    </row>
    <row r="146" spans="2:28">
      <c r="B146" s="2"/>
      <c r="C146" s="1114" t="s">
        <v>508</v>
      </c>
      <c r="D146" s="1114"/>
      <c r="E146" s="1114"/>
      <c r="F146" s="1114"/>
      <c r="G146" s="1114"/>
      <c r="H146" s="1114"/>
      <c r="I146" s="1114"/>
      <c r="J146" s="1114"/>
      <c r="K146" s="1114"/>
      <c r="L146" s="1114"/>
      <c r="M146" s="1114"/>
      <c r="N146" s="1114"/>
      <c r="O146" s="1114"/>
      <c r="P146" s="178"/>
      <c r="Q146" s="181"/>
      <c r="R146" s="181"/>
      <c r="S146" s="168"/>
      <c r="T146" s="8"/>
      <c r="U146" s="1132"/>
      <c r="V146" s="1132"/>
      <c r="W146" s="1132"/>
      <c r="X146" s="1132"/>
      <c r="Y146" s="9"/>
    </row>
    <row r="147" spans="2:28" ht="14.25" customHeight="1">
      <c r="B147" s="2"/>
      <c r="C147" s="60"/>
      <c r="D147" s="1" t="s">
        <v>500</v>
      </c>
      <c r="F147" s="60"/>
      <c r="G147" s="60"/>
      <c r="H147" s="60"/>
      <c r="I147" s="60"/>
      <c r="J147" s="60"/>
      <c r="K147" s="60"/>
      <c r="L147" s="60"/>
      <c r="M147" s="60"/>
      <c r="N147" s="60"/>
      <c r="O147" s="60"/>
      <c r="P147" s="178"/>
      <c r="Q147" s="181"/>
      <c r="R147" s="181"/>
      <c r="S147" s="168"/>
      <c r="T147" s="8" t="s">
        <v>478</v>
      </c>
      <c r="U147" s="1132">
        <f>U148+U149</f>
        <v>0</v>
      </c>
      <c r="V147" s="1132"/>
      <c r="W147" s="1132"/>
      <c r="X147" s="1132"/>
      <c r="Y147" s="9" t="s">
        <v>479</v>
      </c>
    </row>
    <row r="148" spans="2:28" ht="25.5" customHeight="1">
      <c r="B148" s="2"/>
      <c r="E148" s="1127"/>
      <c r="F148" s="1127"/>
      <c r="G148" s="18" t="s">
        <v>457</v>
      </c>
      <c r="H148" s="1128"/>
      <c r="I148" s="1128"/>
      <c r="J148" s="1" t="s">
        <v>501</v>
      </c>
      <c r="M148" s="28" t="s">
        <v>502</v>
      </c>
      <c r="N148" s="1098" t="s">
        <v>509</v>
      </c>
      <c r="O148" s="1129"/>
      <c r="P148" s="1129"/>
      <c r="Q148" s="1130">
        <f>U70</f>
        <v>0</v>
      </c>
      <c r="R148" s="1130"/>
      <c r="S148" s="168" t="s">
        <v>432</v>
      </c>
      <c r="T148" s="167" t="s">
        <v>190</v>
      </c>
      <c r="U148" s="1131">
        <f>H148*Q148</f>
        <v>0</v>
      </c>
      <c r="V148" s="1131"/>
      <c r="W148" s="1131"/>
      <c r="X148" s="1131"/>
      <c r="Y148" s="168" t="s">
        <v>191</v>
      </c>
    </row>
    <row r="149" spans="2:28" ht="25.5" customHeight="1">
      <c r="B149" s="2"/>
      <c r="E149" s="1127"/>
      <c r="F149" s="1127"/>
      <c r="G149" s="18" t="s">
        <v>457</v>
      </c>
      <c r="H149" s="1128"/>
      <c r="I149" s="1128"/>
      <c r="J149" s="1" t="s">
        <v>496</v>
      </c>
      <c r="M149" s="28" t="s">
        <v>502</v>
      </c>
      <c r="N149" s="1098" t="s">
        <v>510</v>
      </c>
      <c r="O149" s="1129"/>
      <c r="P149" s="1129"/>
      <c r="Q149" s="1130">
        <f>U71</f>
        <v>0</v>
      </c>
      <c r="R149" s="1130"/>
      <c r="S149" s="168" t="s">
        <v>420</v>
      </c>
      <c r="T149" s="167" t="s">
        <v>190</v>
      </c>
      <c r="U149" s="1131">
        <f>H149*Q149</f>
        <v>0</v>
      </c>
      <c r="V149" s="1131"/>
      <c r="W149" s="1131"/>
      <c r="X149" s="1131"/>
      <c r="Y149" s="168" t="s">
        <v>191</v>
      </c>
    </row>
    <row r="150" spans="2:28" ht="14.25" customHeight="1">
      <c r="B150" s="2"/>
      <c r="E150" s="20"/>
      <c r="F150" s="20"/>
      <c r="G150" s="18"/>
      <c r="H150" s="179"/>
      <c r="I150" s="179"/>
      <c r="M150" s="28"/>
      <c r="N150" s="180"/>
      <c r="O150" s="178"/>
      <c r="P150" s="178"/>
      <c r="Q150" s="181"/>
      <c r="R150" s="181"/>
      <c r="S150" s="168"/>
      <c r="T150" s="167"/>
      <c r="U150" s="182"/>
      <c r="V150" s="182"/>
      <c r="W150" s="182"/>
      <c r="X150" s="182"/>
      <c r="Y150" s="168"/>
    </row>
    <row r="151" spans="2:28" ht="15" customHeight="1">
      <c r="B151" s="2"/>
      <c r="D151" s="1" t="s">
        <v>505</v>
      </c>
      <c r="F151" s="60"/>
      <c r="G151" s="60"/>
      <c r="H151" s="60"/>
      <c r="I151" s="60"/>
      <c r="J151" s="60"/>
      <c r="K151" s="60"/>
      <c r="L151" s="60"/>
      <c r="M151" s="60"/>
      <c r="N151" s="60"/>
      <c r="O151" s="60"/>
      <c r="P151" s="178"/>
      <c r="Q151" s="181"/>
      <c r="R151" s="181"/>
      <c r="S151" s="168"/>
      <c r="T151" s="8" t="s">
        <v>478</v>
      </c>
      <c r="U151" s="1132">
        <f>U152+U153</f>
        <v>0</v>
      </c>
      <c r="V151" s="1132"/>
      <c r="W151" s="1132"/>
      <c r="X151" s="1132"/>
      <c r="Y151" s="9" t="s">
        <v>479</v>
      </c>
    </row>
    <row r="152" spans="2:28" ht="27.75" customHeight="1">
      <c r="B152" s="2"/>
      <c r="E152" s="1127"/>
      <c r="F152" s="1127"/>
      <c r="G152" s="18" t="s">
        <v>457</v>
      </c>
      <c r="H152" s="1128"/>
      <c r="I152" s="1128"/>
      <c r="J152" s="1" t="s">
        <v>501</v>
      </c>
      <c r="M152" s="28" t="s">
        <v>502</v>
      </c>
      <c r="N152" s="1098" t="s">
        <v>511</v>
      </c>
      <c r="O152" s="1129"/>
      <c r="P152" s="1129"/>
      <c r="Q152" s="1130">
        <f>U72</f>
        <v>0</v>
      </c>
      <c r="R152" s="1130"/>
      <c r="S152" s="168" t="s">
        <v>432</v>
      </c>
      <c r="T152" s="167" t="s">
        <v>190</v>
      </c>
      <c r="U152" s="1131">
        <f>H152*Q152</f>
        <v>0</v>
      </c>
      <c r="V152" s="1131"/>
      <c r="W152" s="1131"/>
      <c r="X152" s="1131"/>
      <c r="Y152" s="168" t="s">
        <v>191</v>
      </c>
    </row>
    <row r="153" spans="2:28" ht="27.75" customHeight="1">
      <c r="B153" s="2"/>
      <c r="E153" s="1127"/>
      <c r="F153" s="1127"/>
      <c r="G153" s="18" t="s">
        <v>457</v>
      </c>
      <c r="H153" s="1128"/>
      <c r="I153" s="1128"/>
      <c r="J153" s="1" t="s">
        <v>496</v>
      </c>
      <c r="M153" s="28" t="s">
        <v>502</v>
      </c>
      <c r="N153" s="1098" t="s">
        <v>512</v>
      </c>
      <c r="O153" s="1129"/>
      <c r="P153" s="1129"/>
      <c r="Q153" s="1130">
        <f>U73</f>
        <v>0</v>
      </c>
      <c r="R153" s="1130"/>
      <c r="S153" s="168" t="s">
        <v>420</v>
      </c>
      <c r="T153" s="167" t="s">
        <v>190</v>
      </c>
      <c r="U153" s="1131">
        <f>H153*Q153</f>
        <v>0</v>
      </c>
      <c r="V153" s="1131"/>
      <c r="W153" s="1131"/>
      <c r="X153" s="1131"/>
      <c r="Y153" s="168" t="s">
        <v>191</v>
      </c>
    </row>
    <row r="154" spans="2:28" ht="8.25" customHeight="1">
      <c r="B154" s="2"/>
      <c r="C154" s="1114"/>
      <c r="D154" s="1114"/>
      <c r="E154" s="1114"/>
      <c r="F154" s="1114"/>
      <c r="G154" s="1114"/>
      <c r="H154" s="1114"/>
      <c r="I154" s="1114"/>
      <c r="J154" s="1114"/>
      <c r="K154" s="1114"/>
      <c r="L154" s="1114"/>
      <c r="M154" s="1114"/>
      <c r="N154" s="1114"/>
      <c r="O154" s="1114"/>
      <c r="P154" s="29"/>
      <c r="Q154" s="29"/>
      <c r="R154" s="29"/>
      <c r="S154" s="9"/>
      <c r="T154" s="8"/>
      <c r="U154" s="166"/>
      <c r="V154" s="166"/>
      <c r="W154" s="166"/>
      <c r="X154" s="166"/>
      <c r="Y154" s="9"/>
    </row>
    <row r="155" spans="2:28" ht="9" customHeight="1">
      <c r="B155" s="2"/>
      <c r="D155" s="19"/>
      <c r="E155" s="20"/>
      <c r="F155" s="20"/>
      <c r="G155" s="18"/>
      <c r="H155" s="179"/>
      <c r="I155" s="179"/>
      <c r="M155" s="108"/>
      <c r="N155" s="183"/>
      <c r="O155" s="70"/>
      <c r="P155" s="70"/>
      <c r="Q155" s="28"/>
      <c r="R155" s="28"/>
      <c r="T155" s="167"/>
      <c r="U155" s="182"/>
      <c r="V155" s="182"/>
      <c r="W155" s="182"/>
      <c r="X155" s="182"/>
      <c r="Y155" s="168"/>
    </row>
    <row r="156" spans="2:28" ht="15" customHeight="1">
      <c r="B156" s="2"/>
      <c r="K156" s="1" t="s">
        <v>513</v>
      </c>
      <c r="P156" s="130"/>
      <c r="Q156" s="19"/>
      <c r="R156" s="19"/>
      <c r="S156" s="93"/>
      <c r="T156" s="8" t="s">
        <v>478</v>
      </c>
      <c r="U156" s="1100" t="e">
        <f>U78+U117+U119+U125+U126+U129+U135+U138+U142+U147+U151</f>
        <v>#VALUE!</v>
      </c>
      <c r="V156" s="1100"/>
      <c r="W156" s="1100"/>
      <c r="X156" s="1100"/>
      <c r="Y156" s="9" t="s">
        <v>479</v>
      </c>
      <c r="AB156" s="82"/>
    </row>
    <row r="157" spans="2:28" ht="6" customHeight="1" thickBot="1">
      <c r="B157" s="184"/>
      <c r="C157" s="185"/>
      <c r="D157" s="185"/>
      <c r="E157" s="185"/>
      <c r="F157" s="185"/>
      <c r="G157" s="185"/>
      <c r="H157" s="185"/>
      <c r="I157" s="185"/>
      <c r="J157" s="185"/>
      <c r="K157" s="185"/>
      <c r="L157" s="185"/>
      <c r="M157" s="185"/>
      <c r="N157" s="185"/>
      <c r="O157" s="185"/>
      <c r="P157" s="185"/>
      <c r="Q157" s="185"/>
      <c r="R157" s="185"/>
      <c r="S157" s="186"/>
      <c r="T157" s="184"/>
      <c r="U157" s="185"/>
      <c r="V157" s="185"/>
      <c r="W157" s="185"/>
      <c r="X157" s="185"/>
      <c r="Y157" s="186"/>
    </row>
    <row r="158" spans="2:28" ht="30" customHeight="1" thickTop="1">
      <c r="B158" s="1115" t="s">
        <v>514</v>
      </c>
      <c r="C158" s="1116"/>
      <c r="D158" s="1116"/>
      <c r="E158" s="1116"/>
      <c r="F158" s="1116"/>
      <c r="G158" s="1116"/>
      <c r="H158" s="1116"/>
      <c r="I158" s="1119"/>
      <c r="J158" s="1119"/>
      <c r="K158" s="1119"/>
      <c r="L158" s="1119"/>
      <c r="M158" s="1119"/>
      <c r="N158" s="1120"/>
      <c r="O158" s="1120"/>
      <c r="P158" s="1120"/>
      <c r="Q158" s="1120"/>
      <c r="R158" s="1120"/>
      <c r="S158" s="32"/>
      <c r="T158" s="1121" t="s">
        <v>515</v>
      </c>
      <c r="U158" s="1122"/>
      <c r="V158" s="1122"/>
      <c r="W158" s="1122"/>
      <c r="X158" s="1122"/>
      <c r="Y158" s="1123"/>
    </row>
    <row r="159" spans="2:28" ht="30" customHeight="1" thickBot="1">
      <c r="B159" s="1117"/>
      <c r="C159" s="1118"/>
      <c r="D159" s="1118"/>
      <c r="E159" s="1118"/>
      <c r="F159" s="1118"/>
      <c r="G159" s="1118"/>
      <c r="H159" s="1124" t="s">
        <v>516</v>
      </c>
      <c r="I159" s="1125"/>
      <c r="J159" s="1125"/>
      <c r="K159" s="1125"/>
      <c r="L159" s="1125"/>
      <c r="M159" s="1125"/>
      <c r="N159" s="1126"/>
      <c r="O159" s="1126"/>
      <c r="P159" s="1126"/>
      <c r="Q159" s="1126"/>
      <c r="R159" s="1126"/>
      <c r="S159" s="9" t="s">
        <v>175</v>
      </c>
      <c r="T159" s="1103"/>
      <c r="U159" s="1104"/>
      <c r="V159" s="1104"/>
      <c r="W159" s="1104"/>
      <c r="X159" s="1104"/>
      <c r="Y159" s="1105"/>
      <c r="AB159" s="187" t="e">
        <f>U156</f>
        <v>#VALUE!</v>
      </c>
    </row>
    <row r="160" spans="2:28" ht="17.25" customHeight="1">
      <c r="B160" s="33"/>
      <c r="C160" s="34"/>
      <c r="D160" s="34"/>
      <c r="E160" s="34"/>
      <c r="F160" s="34"/>
      <c r="G160" s="34"/>
      <c r="H160" s="34"/>
      <c r="I160" s="34"/>
      <c r="J160" s="97" t="s">
        <v>517</v>
      </c>
      <c r="S160" s="9"/>
      <c r="T160" s="8" t="s">
        <v>478</v>
      </c>
      <c r="U160" s="1100">
        <f>ROUNDDOWN(IF(N159&gt;7200000,U156*0.8,0),0)</f>
        <v>0</v>
      </c>
      <c r="V160" s="1100"/>
      <c r="W160" s="1100"/>
      <c r="X160" s="1100"/>
      <c r="Y160" s="9" t="s">
        <v>479</v>
      </c>
      <c r="AB160" s="187">
        <f>U160</f>
        <v>0</v>
      </c>
    </row>
    <row r="161" spans="2:28" ht="28.5" customHeight="1">
      <c r="B161" s="11"/>
      <c r="C161" s="35"/>
      <c r="D161" s="35"/>
      <c r="E161" s="35"/>
      <c r="F161" s="35"/>
      <c r="G161" s="35"/>
      <c r="H161" s="1101" t="s">
        <v>518</v>
      </c>
      <c r="I161" s="1101"/>
      <c r="J161" s="1101"/>
      <c r="K161" s="1101"/>
      <c r="L161" s="1101"/>
      <c r="M161" s="1101"/>
      <c r="N161" s="1101"/>
      <c r="O161" s="1101"/>
      <c r="P161" s="1101"/>
      <c r="Q161" s="1101"/>
      <c r="R161" s="1101"/>
      <c r="S161" s="1102"/>
      <c r="T161" s="1103" t="s">
        <v>519</v>
      </c>
      <c r="U161" s="1104"/>
      <c r="V161" s="1104"/>
      <c r="W161" s="1104"/>
      <c r="X161" s="1104"/>
      <c r="Y161" s="1105"/>
      <c r="AB161" s="82">
        <f>U163</f>
        <v>0</v>
      </c>
    </row>
    <row r="162" spans="2:28" ht="30" customHeight="1">
      <c r="B162" s="1106" t="s">
        <v>520</v>
      </c>
      <c r="C162" s="1107"/>
      <c r="D162" s="1107"/>
      <c r="E162" s="1107"/>
      <c r="F162" s="1107"/>
      <c r="G162" s="1107"/>
      <c r="H162" s="1110"/>
      <c r="I162" s="1110"/>
      <c r="J162" s="1110"/>
      <c r="K162" s="36"/>
      <c r="L162" s="36"/>
      <c r="M162" s="36"/>
      <c r="N162" s="37"/>
      <c r="O162" s="37"/>
      <c r="P162" s="37"/>
      <c r="Q162" s="37"/>
      <c r="R162" s="37"/>
      <c r="S162" s="38"/>
      <c r="T162" s="1103"/>
      <c r="U162" s="1104"/>
      <c r="V162" s="1104"/>
      <c r="W162" s="1104"/>
      <c r="X162" s="1104"/>
      <c r="Y162" s="1105"/>
    </row>
    <row r="163" spans="2:28" ht="30" customHeight="1" thickBot="1">
      <c r="B163" s="1108"/>
      <c r="C163" s="1109"/>
      <c r="D163" s="1109"/>
      <c r="E163" s="1109"/>
      <c r="F163" s="1109"/>
      <c r="G163" s="1109"/>
      <c r="H163" s="1111"/>
      <c r="I163" s="1112"/>
      <c r="J163" s="1112"/>
      <c r="K163" s="1112"/>
      <c r="L163" s="1112"/>
      <c r="M163" s="1112"/>
      <c r="N163" s="1113"/>
      <c r="O163" s="1113"/>
      <c r="P163" s="1113"/>
      <c r="Q163" s="1113"/>
      <c r="R163" s="1113"/>
      <c r="S163" s="9" t="s">
        <v>384</v>
      </c>
      <c r="T163" s="8" t="s">
        <v>478</v>
      </c>
      <c r="U163" s="1100">
        <f>ROUNDDOWN(IF(AND(N159&gt;6300000,N159&lt;=7200000),U156*0.9,0),0)</f>
        <v>0</v>
      </c>
      <c r="V163" s="1100"/>
      <c r="W163" s="1100"/>
      <c r="X163" s="1100"/>
      <c r="Y163" s="9" t="s">
        <v>479</v>
      </c>
    </row>
    <row r="164" spans="2:28" ht="43.5" customHeight="1">
      <c r="B164" s="1097" t="s">
        <v>521</v>
      </c>
      <c r="C164" s="1098"/>
      <c r="D164" s="1098"/>
      <c r="E164" s="1098"/>
      <c r="F164" s="1098"/>
      <c r="G164" s="1098"/>
      <c r="H164" s="1098"/>
      <c r="I164" s="1098"/>
      <c r="J164" s="1098"/>
      <c r="K164" s="1098"/>
      <c r="L164" s="1098"/>
      <c r="M164" s="1098"/>
      <c r="N164" s="1098"/>
      <c r="O164" s="1098"/>
      <c r="P164" s="1098"/>
      <c r="Q164" s="1098"/>
      <c r="R164" s="1098"/>
      <c r="S164" s="1099"/>
      <c r="T164" s="8"/>
      <c r="U164" s="39"/>
      <c r="V164" s="39"/>
      <c r="W164" s="39"/>
      <c r="X164" s="39"/>
      <c r="Y164" s="9"/>
    </row>
    <row r="165" spans="2:28" ht="6" customHeight="1">
      <c r="B165" s="40"/>
      <c r="C165" s="41"/>
      <c r="D165" s="41"/>
      <c r="E165" s="41"/>
      <c r="F165" s="41"/>
      <c r="G165" s="41"/>
      <c r="H165" s="41"/>
      <c r="I165" s="41"/>
      <c r="J165" s="41"/>
      <c r="K165" s="41"/>
      <c r="L165" s="41"/>
      <c r="M165" s="41"/>
      <c r="N165" s="41"/>
      <c r="O165" s="41"/>
      <c r="P165" s="41"/>
      <c r="Q165" s="41"/>
      <c r="R165" s="41"/>
      <c r="S165" s="42"/>
      <c r="T165" s="11"/>
      <c r="U165" s="35"/>
      <c r="V165" s="35"/>
      <c r="W165" s="35"/>
      <c r="X165" s="35"/>
      <c r="Y165" s="43"/>
    </row>
    <row r="166" spans="2:28" ht="15.75" customHeight="1">
      <c r="B166" s="188" t="s">
        <v>215</v>
      </c>
      <c r="C166" s="189"/>
      <c r="D166" s="189"/>
      <c r="E166" s="189"/>
      <c r="F166" s="189"/>
      <c r="G166" s="189"/>
      <c r="H166" s="189"/>
      <c r="I166" s="189"/>
      <c r="J166" s="189"/>
      <c r="K166" s="189"/>
      <c r="L166" s="189"/>
      <c r="M166" s="189"/>
      <c r="N166" s="189"/>
      <c r="O166" s="189"/>
      <c r="P166" s="189"/>
      <c r="Q166" s="189"/>
      <c r="R166" s="189"/>
      <c r="S166" s="189"/>
      <c r="T166" s="189"/>
      <c r="U166" s="189"/>
      <c r="V166" s="189"/>
      <c r="W166" s="189"/>
      <c r="X166" s="189"/>
      <c r="Y166" s="189"/>
    </row>
    <row r="167" spans="2:28" ht="11.1" customHeight="1">
      <c r="B167" s="190"/>
      <c r="C167" s="190"/>
      <c r="D167" s="190"/>
      <c r="E167" s="190"/>
      <c r="F167" s="190"/>
      <c r="G167" s="190"/>
      <c r="H167" s="190"/>
      <c r="I167" s="190"/>
      <c r="J167" s="190"/>
      <c r="K167" s="190"/>
      <c r="L167" s="190"/>
      <c r="M167" s="190"/>
      <c r="N167" s="190"/>
      <c r="O167" s="190"/>
      <c r="P167" s="190"/>
      <c r="Q167" s="190"/>
      <c r="R167" s="190"/>
      <c r="S167" s="190"/>
      <c r="T167" s="190"/>
      <c r="U167" s="190"/>
      <c r="V167" s="190"/>
      <c r="W167" s="190"/>
      <c r="X167" s="190"/>
      <c r="Y167" s="190"/>
    </row>
    <row r="168" spans="2:28" ht="11.25" customHeight="1">
      <c r="B168" s="190"/>
      <c r="C168" s="190"/>
      <c r="D168" s="190"/>
      <c r="E168" s="190"/>
      <c r="F168" s="190"/>
      <c r="G168" s="190"/>
      <c r="H168" s="190"/>
      <c r="I168" s="190"/>
      <c r="J168" s="190"/>
      <c r="K168" s="190"/>
      <c r="L168" s="190"/>
      <c r="M168" s="190"/>
      <c r="N168" s="190"/>
      <c r="O168" s="190"/>
      <c r="P168" s="190"/>
      <c r="Q168" s="190"/>
      <c r="R168" s="190"/>
      <c r="S168" s="190"/>
      <c r="T168" s="190"/>
      <c r="U168" s="190"/>
      <c r="V168" s="190"/>
      <c r="W168" s="190"/>
      <c r="X168" s="190"/>
      <c r="Y168" s="190"/>
    </row>
  </sheetData>
  <mergeCells count="253">
    <mergeCell ref="A3:Y3"/>
    <mergeCell ref="N6:Y6"/>
    <mergeCell ref="B8:Y9"/>
    <mergeCell ref="B13:L14"/>
    <mergeCell ref="M13:Y13"/>
    <mergeCell ref="M14:P14"/>
    <mergeCell ref="Q14:T14"/>
    <mergeCell ref="U14:Y14"/>
    <mergeCell ref="M17:O17"/>
    <mergeCell ref="Q17:S17"/>
    <mergeCell ref="V17:X17"/>
    <mergeCell ref="B19:Y19"/>
    <mergeCell ref="J24:M24"/>
    <mergeCell ref="T24:X24"/>
    <mergeCell ref="M15:O15"/>
    <mergeCell ref="Q15:S15"/>
    <mergeCell ref="V15:X15"/>
    <mergeCell ref="M16:O16"/>
    <mergeCell ref="Q16:S16"/>
    <mergeCell ref="V16:X16"/>
    <mergeCell ref="J31:M31"/>
    <mergeCell ref="T31:X31"/>
    <mergeCell ref="B32:Y33"/>
    <mergeCell ref="B34:Y35"/>
    <mergeCell ref="J38:M38"/>
    <mergeCell ref="U38:X38"/>
    <mergeCell ref="J25:M25"/>
    <mergeCell ref="T25:X25"/>
    <mergeCell ref="U26:X26"/>
    <mergeCell ref="U27:X27"/>
    <mergeCell ref="J30:M30"/>
    <mergeCell ref="T30:X30"/>
    <mergeCell ref="M48:O48"/>
    <mergeCell ref="Q48:S48"/>
    <mergeCell ref="V48:X48"/>
    <mergeCell ref="B49:L49"/>
    <mergeCell ref="M49:O49"/>
    <mergeCell ref="Q49:S49"/>
    <mergeCell ref="V49:X49"/>
    <mergeCell ref="J39:M39"/>
    <mergeCell ref="U39:X39"/>
    <mergeCell ref="U40:X40"/>
    <mergeCell ref="U41:X41"/>
    <mergeCell ref="B43:Y43"/>
    <mergeCell ref="B46:L47"/>
    <mergeCell ref="M46:Y46"/>
    <mergeCell ref="M47:P47"/>
    <mergeCell ref="Q47:T47"/>
    <mergeCell ref="U47:Y47"/>
    <mergeCell ref="B51:Y51"/>
    <mergeCell ref="Q55:S55"/>
    <mergeCell ref="U55:X55"/>
    <mergeCell ref="V57:W58"/>
    <mergeCell ref="X57:Y58"/>
    <mergeCell ref="B59:B60"/>
    <mergeCell ref="C59:U60"/>
    <mergeCell ref="V59:W60"/>
    <mergeCell ref="X59:Y60"/>
    <mergeCell ref="A67:M68"/>
    <mergeCell ref="N67:O68"/>
    <mergeCell ref="P67:S67"/>
    <mergeCell ref="U67:X67"/>
    <mergeCell ref="P68:S68"/>
    <mergeCell ref="U68:X68"/>
    <mergeCell ref="B61:B62"/>
    <mergeCell ref="C61:U62"/>
    <mergeCell ref="V61:W62"/>
    <mergeCell ref="X61:Y62"/>
    <mergeCell ref="A65:M66"/>
    <mergeCell ref="N65:O66"/>
    <mergeCell ref="P65:S65"/>
    <mergeCell ref="U65:X65"/>
    <mergeCell ref="P66:S66"/>
    <mergeCell ref="U66:X66"/>
    <mergeCell ref="A72:M73"/>
    <mergeCell ref="N72:O73"/>
    <mergeCell ref="P72:S72"/>
    <mergeCell ref="U72:X72"/>
    <mergeCell ref="P73:S73"/>
    <mergeCell ref="U73:X73"/>
    <mergeCell ref="A70:M71"/>
    <mergeCell ref="N70:O71"/>
    <mergeCell ref="P70:S70"/>
    <mergeCell ref="U70:X70"/>
    <mergeCell ref="P71:S71"/>
    <mergeCell ref="U71:X71"/>
    <mergeCell ref="H77:Y77"/>
    <mergeCell ref="I78:J78"/>
    <mergeCell ref="U78:X78"/>
    <mergeCell ref="U79:X79"/>
    <mergeCell ref="B80:S80"/>
    <mergeCell ref="B81:C81"/>
    <mergeCell ref="E81:G81"/>
    <mergeCell ref="M81:P81"/>
    <mergeCell ref="Q81:R81"/>
    <mergeCell ref="E86:G86"/>
    <mergeCell ref="B87:C87"/>
    <mergeCell ref="E87:G87"/>
    <mergeCell ref="M87:P87"/>
    <mergeCell ref="Q87:R87"/>
    <mergeCell ref="E88:G88"/>
    <mergeCell ref="B83:C83"/>
    <mergeCell ref="E83:G83"/>
    <mergeCell ref="M83:P83"/>
    <mergeCell ref="Q83:R83"/>
    <mergeCell ref="B85:C85"/>
    <mergeCell ref="E85:G85"/>
    <mergeCell ref="M85:P85"/>
    <mergeCell ref="Q85:R85"/>
    <mergeCell ref="B89:C89"/>
    <mergeCell ref="E89:G89"/>
    <mergeCell ref="M89:P89"/>
    <mergeCell ref="Q89:R89"/>
    <mergeCell ref="B91:S91"/>
    <mergeCell ref="B92:C92"/>
    <mergeCell ref="E92:G92"/>
    <mergeCell ref="M92:P92"/>
    <mergeCell ref="Q92:R92"/>
    <mergeCell ref="B98:C98"/>
    <mergeCell ref="E98:G98"/>
    <mergeCell ref="M98:P98"/>
    <mergeCell ref="Q98:R98"/>
    <mergeCell ref="B100:C100"/>
    <mergeCell ref="E100:G100"/>
    <mergeCell ref="M100:P100"/>
    <mergeCell ref="Q100:R100"/>
    <mergeCell ref="B94:S94"/>
    <mergeCell ref="B95:C95"/>
    <mergeCell ref="E95:G95"/>
    <mergeCell ref="M95:P95"/>
    <mergeCell ref="Q95:R95"/>
    <mergeCell ref="B97:S97"/>
    <mergeCell ref="E105:G105"/>
    <mergeCell ref="B106:C106"/>
    <mergeCell ref="E106:G106"/>
    <mergeCell ref="M106:P106"/>
    <mergeCell ref="Q106:R106"/>
    <mergeCell ref="B108:S108"/>
    <mergeCell ref="B102:C102"/>
    <mergeCell ref="E102:G102"/>
    <mergeCell ref="M102:P102"/>
    <mergeCell ref="Q102:R102"/>
    <mergeCell ref="E103:G103"/>
    <mergeCell ref="B104:C104"/>
    <mergeCell ref="E104:G104"/>
    <mergeCell ref="M104:P104"/>
    <mergeCell ref="Q104:R104"/>
    <mergeCell ref="B109:C109"/>
    <mergeCell ref="E109:G109"/>
    <mergeCell ref="M109:P109"/>
    <mergeCell ref="Q109:R109"/>
    <mergeCell ref="B111:S111"/>
    <mergeCell ref="B112:C112"/>
    <mergeCell ref="E112:G112"/>
    <mergeCell ref="M112:P112"/>
    <mergeCell ref="Q112:R112"/>
    <mergeCell ref="AA119:AE119"/>
    <mergeCell ref="E120:G120"/>
    <mergeCell ref="M120:N120"/>
    <mergeCell ref="Q120:R120"/>
    <mergeCell ref="AA120:AE120"/>
    <mergeCell ref="E114:G114"/>
    <mergeCell ref="M114:P114"/>
    <mergeCell ref="Q114:R114"/>
    <mergeCell ref="U114:X114"/>
    <mergeCell ref="U116:X116"/>
    <mergeCell ref="Q117:R117"/>
    <mergeCell ref="U117:X117"/>
    <mergeCell ref="E125:H125"/>
    <mergeCell ref="K125:P125"/>
    <mergeCell ref="Q125:R125"/>
    <mergeCell ref="U125:X125"/>
    <mergeCell ref="D126:S127"/>
    <mergeCell ref="U126:X126"/>
    <mergeCell ref="E118:G118"/>
    <mergeCell ref="K118:S118"/>
    <mergeCell ref="Q119:R119"/>
    <mergeCell ref="U119:X119"/>
    <mergeCell ref="E135:G135"/>
    <mergeCell ref="M135:O135"/>
    <mergeCell ref="Q135:R135"/>
    <mergeCell ref="U135:X135"/>
    <mergeCell ref="C137:O137"/>
    <mergeCell ref="U137:X137"/>
    <mergeCell ref="U129:X129"/>
    <mergeCell ref="U130:X130"/>
    <mergeCell ref="G132:I132"/>
    <mergeCell ref="L132:N132"/>
    <mergeCell ref="O132:P132"/>
    <mergeCell ref="U132:X132"/>
    <mergeCell ref="E140:F140"/>
    <mergeCell ref="H140:I140"/>
    <mergeCell ref="N140:P140"/>
    <mergeCell ref="Q140:R140"/>
    <mergeCell ref="U140:X140"/>
    <mergeCell ref="U142:X142"/>
    <mergeCell ref="U138:X138"/>
    <mergeCell ref="E139:F139"/>
    <mergeCell ref="H139:I139"/>
    <mergeCell ref="N139:P139"/>
    <mergeCell ref="Q139:R139"/>
    <mergeCell ref="U139:X139"/>
    <mergeCell ref="E143:F143"/>
    <mergeCell ref="H143:I143"/>
    <mergeCell ref="N143:P143"/>
    <mergeCell ref="Q143:R143"/>
    <mergeCell ref="U143:X143"/>
    <mergeCell ref="E144:F144"/>
    <mergeCell ref="H144:I144"/>
    <mergeCell ref="N144:P144"/>
    <mergeCell ref="Q144:R144"/>
    <mergeCell ref="U144:X144"/>
    <mergeCell ref="E149:F149"/>
    <mergeCell ref="H149:I149"/>
    <mergeCell ref="N149:P149"/>
    <mergeCell ref="Q149:R149"/>
    <mergeCell ref="U149:X149"/>
    <mergeCell ref="U151:X151"/>
    <mergeCell ref="C146:O146"/>
    <mergeCell ref="U146:X146"/>
    <mergeCell ref="U147:X147"/>
    <mergeCell ref="E148:F148"/>
    <mergeCell ref="H148:I148"/>
    <mergeCell ref="N148:P148"/>
    <mergeCell ref="Q148:R148"/>
    <mergeCell ref="U148:X148"/>
    <mergeCell ref="C154:O154"/>
    <mergeCell ref="U156:X156"/>
    <mergeCell ref="B158:G159"/>
    <mergeCell ref="H158:M158"/>
    <mergeCell ref="N158:R158"/>
    <mergeCell ref="T158:Y159"/>
    <mergeCell ref="H159:M159"/>
    <mergeCell ref="N159:R159"/>
    <mergeCell ref="E152:F152"/>
    <mergeCell ref="H152:I152"/>
    <mergeCell ref="N152:P152"/>
    <mergeCell ref="Q152:R152"/>
    <mergeCell ref="U152:X152"/>
    <mergeCell ref="E153:F153"/>
    <mergeCell ref="H153:I153"/>
    <mergeCell ref="N153:P153"/>
    <mergeCell ref="Q153:R153"/>
    <mergeCell ref="U153:X153"/>
    <mergeCell ref="B164:S164"/>
    <mergeCell ref="U160:X160"/>
    <mergeCell ref="H161:S161"/>
    <mergeCell ref="T161:Y162"/>
    <mergeCell ref="B162:G163"/>
    <mergeCell ref="H162:J162"/>
    <mergeCell ref="H163:M163"/>
    <mergeCell ref="N163:R163"/>
    <mergeCell ref="U163:X163"/>
  </mergeCells>
  <phoneticPr fontId="4"/>
  <conditionalFormatting sqref="C117">
    <cfRule type="containsBlanks" dxfId="126" priority="7">
      <formula>LEN(TRIM(C117))=0</formula>
    </cfRule>
  </conditionalFormatting>
  <conditionalFormatting sqref="C119">
    <cfRule type="containsBlanks" dxfId="125" priority="6">
      <formula>LEN(TRIM(C119))=0</formula>
    </cfRule>
  </conditionalFormatting>
  <conditionalFormatting sqref="C123">
    <cfRule type="containsBlanks" dxfId="124" priority="5">
      <formula>LEN(TRIM(C123))=0</formula>
    </cfRule>
  </conditionalFormatting>
  <conditionalFormatting sqref="C126">
    <cfRule type="containsBlanks" dxfId="123" priority="4">
      <formula>LEN(TRIM(C126))=0</formula>
    </cfRule>
  </conditionalFormatting>
  <conditionalFormatting sqref="I7">
    <cfRule type="containsBlanks" dxfId="122" priority="10" stopIfTrue="1">
      <formula>LEN(TRIM(I7))=0</formula>
    </cfRule>
  </conditionalFormatting>
  <conditionalFormatting sqref="J38:M39 U38:X39">
    <cfRule type="containsBlanks" dxfId="121" priority="13">
      <formula>LEN(TRIM(J38))=0</formula>
    </cfRule>
  </conditionalFormatting>
  <conditionalFormatting sqref="K78 N78">
    <cfRule type="containsBlanks" dxfId="120" priority="8" stopIfTrue="1">
      <formula>LEN(TRIM(K78))=0</formula>
    </cfRule>
  </conditionalFormatting>
  <conditionalFormatting sqref="M49:O49 Q49:S49">
    <cfRule type="containsBlanks" dxfId="119" priority="1">
      <formula>LEN(TRIM(M49))=0</formula>
    </cfRule>
  </conditionalFormatting>
  <conditionalFormatting sqref="N163:R163">
    <cfRule type="containsBlanks" dxfId="118" priority="2">
      <formula>LEN(TRIM(N163))=0</formula>
    </cfRule>
  </conditionalFormatting>
  <conditionalFormatting sqref="N6:Y6">
    <cfRule type="containsBlanks" dxfId="117" priority="11" stopIfTrue="1">
      <formula>LEN(TRIM(N6))=0</formula>
    </cfRule>
  </conditionalFormatting>
  <conditionalFormatting sqref="O132:P132">
    <cfRule type="containsBlanks" dxfId="116" priority="3">
      <formula>LEN(TRIM(O132))=0</formula>
    </cfRule>
  </conditionalFormatting>
  <conditionalFormatting sqref="V59:Y62">
    <cfRule type="containsBlanks" dxfId="115" priority="9" stopIfTrue="1">
      <formula>LEN(TRIM(V59))=0</formula>
    </cfRule>
  </conditionalFormatting>
  <dataValidations count="5">
    <dataValidation type="list" allowBlank="1" showInputMessage="1" showErrorMessage="1" sqref="I7 JE7 TA7 ACW7 AMS7 AWO7 BGK7 BQG7 CAC7 CJY7 CTU7 DDQ7 DNM7 DXI7 EHE7 ERA7 FAW7 FKS7 FUO7 GEK7 GOG7 GYC7 HHY7 HRU7 IBQ7 ILM7 IVI7 JFE7 JPA7 JYW7 KIS7 KSO7 LCK7 LMG7 LWC7 MFY7 MPU7 MZQ7 NJM7 NTI7 ODE7 ONA7 OWW7 PGS7 PQO7 QAK7 QKG7 QUC7 RDY7 RNU7 RXQ7 SHM7 SRI7 TBE7 TLA7 TUW7 UES7 UOO7 UYK7 VIG7 VSC7 WBY7 WLU7 WVQ7 I65543 JE65543 TA65543 ACW65543 AMS65543 AWO65543 BGK65543 BQG65543 CAC65543 CJY65543 CTU65543 DDQ65543 DNM65543 DXI65543 EHE65543 ERA65543 FAW65543 FKS65543 FUO65543 GEK65543 GOG65543 GYC65543 HHY65543 HRU65543 IBQ65543 ILM65543 IVI65543 JFE65543 JPA65543 JYW65543 KIS65543 KSO65543 LCK65543 LMG65543 LWC65543 MFY65543 MPU65543 MZQ65543 NJM65543 NTI65543 ODE65543 ONA65543 OWW65543 PGS65543 PQO65543 QAK65543 QKG65543 QUC65543 RDY65543 RNU65543 RXQ65543 SHM65543 SRI65543 TBE65543 TLA65543 TUW65543 UES65543 UOO65543 UYK65543 VIG65543 VSC65543 WBY65543 WLU65543 WVQ65543 I131079 JE131079 TA131079 ACW131079 AMS131079 AWO131079 BGK131079 BQG131079 CAC131079 CJY131079 CTU131079 DDQ131079 DNM131079 DXI131079 EHE131079 ERA131079 FAW131079 FKS131079 FUO131079 GEK131079 GOG131079 GYC131079 HHY131079 HRU131079 IBQ131079 ILM131079 IVI131079 JFE131079 JPA131079 JYW131079 KIS131079 KSO131079 LCK131079 LMG131079 LWC131079 MFY131079 MPU131079 MZQ131079 NJM131079 NTI131079 ODE131079 ONA131079 OWW131079 PGS131079 PQO131079 QAK131079 QKG131079 QUC131079 RDY131079 RNU131079 RXQ131079 SHM131079 SRI131079 TBE131079 TLA131079 TUW131079 UES131079 UOO131079 UYK131079 VIG131079 VSC131079 WBY131079 WLU131079 WVQ131079 I196615 JE196615 TA196615 ACW196615 AMS196615 AWO196615 BGK196615 BQG196615 CAC196615 CJY196615 CTU196615 DDQ196615 DNM196615 DXI196615 EHE196615 ERA196615 FAW196615 FKS196615 FUO196615 GEK196615 GOG196615 GYC196615 HHY196615 HRU196615 IBQ196615 ILM196615 IVI196615 JFE196615 JPA196615 JYW196615 KIS196615 KSO196615 LCK196615 LMG196615 LWC196615 MFY196615 MPU196615 MZQ196615 NJM196615 NTI196615 ODE196615 ONA196615 OWW196615 PGS196615 PQO196615 QAK196615 QKG196615 QUC196615 RDY196615 RNU196615 RXQ196615 SHM196615 SRI196615 TBE196615 TLA196615 TUW196615 UES196615 UOO196615 UYK196615 VIG196615 VSC196615 WBY196615 WLU196615 WVQ196615 I262151 JE262151 TA262151 ACW262151 AMS262151 AWO262151 BGK262151 BQG262151 CAC262151 CJY262151 CTU262151 DDQ262151 DNM262151 DXI262151 EHE262151 ERA262151 FAW262151 FKS262151 FUO262151 GEK262151 GOG262151 GYC262151 HHY262151 HRU262151 IBQ262151 ILM262151 IVI262151 JFE262151 JPA262151 JYW262151 KIS262151 KSO262151 LCK262151 LMG262151 LWC262151 MFY262151 MPU262151 MZQ262151 NJM262151 NTI262151 ODE262151 ONA262151 OWW262151 PGS262151 PQO262151 QAK262151 QKG262151 QUC262151 RDY262151 RNU262151 RXQ262151 SHM262151 SRI262151 TBE262151 TLA262151 TUW262151 UES262151 UOO262151 UYK262151 VIG262151 VSC262151 WBY262151 WLU262151 WVQ262151 I327687 JE327687 TA327687 ACW327687 AMS327687 AWO327687 BGK327687 BQG327687 CAC327687 CJY327687 CTU327687 DDQ327687 DNM327687 DXI327687 EHE327687 ERA327687 FAW327687 FKS327687 FUO327687 GEK327687 GOG327687 GYC327687 HHY327687 HRU327687 IBQ327687 ILM327687 IVI327687 JFE327687 JPA327687 JYW327687 KIS327687 KSO327687 LCK327687 LMG327687 LWC327687 MFY327687 MPU327687 MZQ327687 NJM327687 NTI327687 ODE327687 ONA327687 OWW327687 PGS327687 PQO327687 QAK327687 QKG327687 QUC327687 RDY327687 RNU327687 RXQ327687 SHM327687 SRI327687 TBE327687 TLA327687 TUW327687 UES327687 UOO327687 UYK327687 VIG327687 VSC327687 WBY327687 WLU327687 WVQ327687 I393223 JE393223 TA393223 ACW393223 AMS393223 AWO393223 BGK393223 BQG393223 CAC393223 CJY393223 CTU393223 DDQ393223 DNM393223 DXI393223 EHE393223 ERA393223 FAW393223 FKS393223 FUO393223 GEK393223 GOG393223 GYC393223 HHY393223 HRU393223 IBQ393223 ILM393223 IVI393223 JFE393223 JPA393223 JYW393223 KIS393223 KSO393223 LCK393223 LMG393223 LWC393223 MFY393223 MPU393223 MZQ393223 NJM393223 NTI393223 ODE393223 ONA393223 OWW393223 PGS393223 PQO393223 QAK393223 QKG393223 QUC393223 RDY393223 RNU393223 RXQ393223 SHM393223 SRI393223 TBE393223 TLA393223 TUW393223 UES393223 UOO393223 UYK393223 VIG393223 VSC393223 WBY393223 WLU393223 WVQ393223 I458759 JE458759 TA458759 ACW458759 AMS458759 AWO458759 BGK458759 BQG458759 CAC458759 CJY458759 CTU458759 DDQ458759 DNM458759 DXI458759 EHE458759 ERA458759 FAW458759 FKS458759 FUO458759 GEK458759 GOG458759 GYC458759 HHY458759 HRU458759 IBQ458759 ILM458759 IVI458759 JFE458759 JPA458759 JYW458759 KIS458759 KSO458759 LCK458759 LMG458759 LWC458759 MFY458759 MPU458759 MZQ458759 NJM458759 NTI458759 ODE458759 ONA458759 OWW458759 PGS458759 PQO458759 QAK458759 QKG458759 QUC458759 RDY458759 RNU458759 RXQ458759 SHM458759 SRI458759 TBE458759 TLA458759 TUW458759 UES458759 UOO458759 UYK458759 VIG458759 VSC458759 WBY458759 WLU458759 WVQ458759 I524295 JE524295 TA524295 ACW524295 AMS524295 AWO524295 BGK524295 BQG524295 CAC524295 CJY524295 CTU524295 DDQ524295 DNM524295 DXI524295 EHE524295 ERA524295 FAW524295 FKS524295 FUO524295 GEK524295 GOG524295 GYC524295 HHY524295 HRU524295 IBQ524295 ILM524295 IVI524295 JFE524295 JPA524295 JYW524295 KIS524295 KSO524295 LCK524295 LMG524295 LWC524295 MFY524295 MPU524295 MZQ524295 NJM524295 NTI524295 ODE524295 ONA524295 OWW524295 PGS524295 PQO524295 QAK524295 QKG524295 QUC524295 RDY524295 RNU524295 RXQ524295 SHM524295 SRI524295 TBE524295 TLA524295 TUW524295 UES524295 UOO524295 UYK524295 VIG524295 VSC524295 WBY524295 WLU524295 WVQ524295 I589831 JE589831 TA589831 ACW589831 AMS589831 AWO589831 BGK589831 BQG589831 CAC589831 CJY589831 CTU589831 DDQ589831 DNM589831 DXI589831 EHE589831 ERA589831 FAW589831 FKS589831 FUO589831 GEK589831 GOG589831 GYC589831 HHY589831 HRU589831 IBQ589831 ILM589831 IVI589831 JFE589831 JPA589831 JYW589831 KIS589831 KSO589831 LCK589831 LMG589831 LWC589831 MFY589831 MPU589831 MZQ589831 NJM589831 NTI589831 ODE589831 ONA589831 OWW589831 PGS589831 PQO589831 QAK589831 QKG589831 QUC589831 RDY589831 RNU589831 RXQ589831 SHM589831 SRI589831 TBE589831 TLA589831 TUW589831 UES589831 UOO589831 UYK589831 VIG589831 VSC589831 WBY589831 WLU589831 WVQ589831 I655367 JE655367 TA655367 ACW655367 AMS655367 AWO655367 BGK655367 BQG655367 CAC655367 CJY655367 CTU655367 DDQ655367 DNM655367 DXI655367 EHE655367 ERA655367 FAW655367 FKS655367 FUO655367 GEK655367 GOG655367 GYC655367 HHY655367 HRU655367 IBQ655367 ILM655367 IVI655367 JFE655367 JPA655367 JYW655367 KIS655367 KSO655367 LCK655367 LMG655367 LWC655367 MFY655367 MPU655367 MZQ655367 NJM655367 NTI655367 ODE655367 ONA655367 OWW655367 PGS655367 PQO655367 QAK655367 QKG655367 QUC655367 RDY655367 RNU655367 RXQ655367 SHM655367 SRI655367 TBE655367 TLA655367 TUW655367 UES655367 UOO655367 UYK655367 VIG655367 VSC655367 WBY655367 WLU655367 WVQ655367 I720903 JE720903 TA720903 ACW720903 AMS720903 AWO720903 BGK720903 BQG720903 CAC720903 CJY720903 CTU720903 DDQ720903 DNM720903 DXI720903 EHE720903 ERA720903 FAW720903 FKS720903 FUO720903 GEK720903 GOG720903 GYC720903 HHY720903 HRU720903 IBQ720903 ILM720903 IVI720903 JFE720903 JPA720903 JYW720903 KIS720903 KSO720903 LCK720903 LMG720903 LWC720903 MFY720903 MPU720903 MZQ720903 NJM720903 NTI720903 ODE720903 ONA720903 OWW720903 PGS720903 PQO720903 QAK720903 QKG720903 QUC720903 RDY720903 RNU720903 RXQ720903 SHM720903 SRI720903 TBE720903 TLA720903 TUW720903 UES720903 UOO720903 UYK720903 VIG720903 VSC720903 WBY720903 WLU720903 WVQ720903 I786439 JE786439 TA786439 ACW786439 AMS786439 AWO786439 BGK786439 BQG786439 CAC786439 CJY786439 CTU786439 DDQ786439 DNM786439 DXI786439 EHE786439 ERA786439 FAW786439 FKS786439 FUO786439 GEK786439 GOG786439 GYC786439 HHY786439 HRU786439 IBQ786439 ILM786439 IVI786439 JFE786439 JPA786439 JYW786439 KIS786439 KSO786439 LCK786439 LMG786439 LWC786439 MFY786439 MPU786439 MZQ786439 NJM786439 NTI786439 ODE786439 ONA786439 OWW786439 PGS786439 PQO786439 QAK786439 QKG786439 QUC786439 RDY786439 RNU786439 RXQ786439 SHM786439 SRI786439 TBE786439 TLA786439 TUW786439 UES786439 UOO786439 UYK786439 VIG786439 VSC786439 WBY786439 WLU786439 WVQ786439 I851975 JE851975 TA851975 ACW851975 AMS851975 AWO851975 BGK851975 BQG851975 CAC851975 CJY851975 CTU851975 DDQ851975 DNM851975 DXI851975 EHE851975 ERA851975 FAW851975 FKS851975 FUO851975 GEK851975 GOG851975 GYC851975 HHY851975 HRU851975 IBQ851975 ILM851975 IVI851975 JFE851975 JPA851975 JYW851975 KIS851975 KSO851975 LCK851975 LMG851975 LWC851975 MFY851975 MPU851975 MZQ851975 NJM851975 NTI851975 ODE851975 ONA851975 OWW851975 PGS851975 PQO851975 QAK851975 QKG851975 QUC851975 RDY851975 RNU851975 RXQ851975 SHM851975 SRI851975 TBE851975 TLA851975 TUW851975 UES851975 UOO851975 UYK851975 VIG851975 VSC851975 WBY851975 WLU851975 WVQ851975 I917511 JE917511 TA917511 ACW917511 AMS917511 AWO917511 BGK917511 BQG917511 CAC917511 CJY917511 CTU917511 DDQ917511 DNM917511 DXI917511 EHE917511 ERA917511 FAW917511 FKS917511 FUO917511 GEK917511 GOG917511 GYC917511 HHY917511 HRU917511 IBQ917511 ILM917511 IVI917511 JFE917511 JPA917511 JYW917511 KIS917511 KSO917511 LCK917511 LMG917511 LWC917511 MFY917511 MPU917511 MZQ917511 NJM917511 NTI917511 ODE917511 ONA917511 OWW917511 PGS917511 PQO917511 QAK917511 QKG917511 QUC917511 RDY917511 RNU917511 RXQ917511 SHM917511 SRI917511 TBE917511 TLA917511 TUW917511 UES917511 UOO917511 UYK917511 VIG917511 VSC917511 WBY917511 WLU917511 WVQ917511 I983047 JE983047 TA983047 ACW983047 AMS983047 AWO983047 BGK983047 BQG983047 CAC983047 CJY983047 CTU983047 DDQ983047 DNM983047 DXI983047 EHE983047 ERA983047 FAW983047 FKS983047 FUO983047 GEK983047 GOG983047 GYC983047 HHY983047 HRU983047 IBQ983047 ILM983047 IVI983047 JFE983047 JPA983047 JYW983047 KIS983047 KSO983047 LCK983047 LMG983047 LWC983047 MFY983047 MPU983047 MZQ983047 NJM983047 NTI983047 ODE983047 ONA983047 OWW983047 PGS983047 PQO983047 QAK983047 QKG983047 QUC983047 RDY983047 RNU983047 RXQ983047 SHM983047 SRI983047 TBE983047 TLA983047 TUW983047 UES983047 UOO983047 UYK983047 VIG983047 VSC983047 WBY983047 WLU983047 WVQ983047 V59:Y62 JR59:JU62 TN59:TQ62 ADJ59:ADM62 ANF59:ANI62 AXB59:AXE62 BGX59:BHA62 BQT59:BQW62 CAP59:CAS62 CKL59:CKO62 CUH59:CUK62 DED59:DEG62 DNZ59:DOC62 DXV59:DXY62 EHR59:EHU62 ERN59:ERQ62 FBJ59:FBM62 FLF59:FLI62 FVB59:FVE62 GEX59:GFA62 GOT59:GOW62 GYP59:GYS62 HIL59:HIO62 HSH59:HSK62 ICD59:ICG62 ILZ59:IMC62 IVV59:IVY62 JFR59:JFU62 JPN59:JPQ62 JZJ59:JZM62 KJF59:KJI62 KTB59:KTE62 LCX59:LDA62 LMT59:LMW62 LWP59:LWS62 MGL59:MGO62 MQH59:MQK62 NAD59:NAG62 NJZ59:NKC62 NTV59:NTY62 ODR59:ODU62 ONN59:ONQ62 OXJ59:OXM62 PHF59:PHI62 PRB59:PRE62 QAX59:QBA62 QKT59:QKW62 QUP59:QUS62 REL59:REO62 ROH59:ROK62 RYD59:RYG62 SHZ59:SIC62 SRV59:SRY62 TBR59:TBU62 TLN59:TLQ62 TVJ59:TVM62 UFF59:UFI62 UPB59:UPE62 UYX59:UZA62 VIT59:VIW62 VSP59:VSS62 WCL59:WCO62 WMH59:WMK62 WWD59:WWG62 V65595:Y65598 JR65595:JU65598 TN65595:TQ65598 ADJ65595:ADM65598 ANF65595:ANI65598 AXB65595:AXE65598 BGX65595:BHA65598 BQT65595:BQW65598 CAP65595:CAS65598 CKL65595:CKO65598 CUH65595:CUK65598 DED65595:DEG65598 DNZ65595:DOC65598 DXV65595:DXY65598 EHR65595:EHU65598 ERN65595:ERQ65598 FBJ65595:FBM65598 FLF65595:FLI65598 FVB65595:FVE65598 GEX65595:GFA65598 GOT65595:GOW65598 GYP65595:GYS65598 HIL65595:HIO65598 HSH65595:HSK65598 ICD65595:ICG65598 ILZ65595:IMC65598 IVV65595:IVY65598 JFR65595:JFU65598 JPN65595:JPQ65598 JZJ65595:JZM65598 KJF65595:KJI65598 KTB65595:KTE65598 LCX65595:LDA65598 LMT65595:LMW65598 LWP65595:LWS65598 MGL65595:MGO65598 MQH65595:MQK65598 NAD65595:NAG65598 NJZ65595:NKC65598 NTV65595:NTY65598 ODR65595:ODU65598 ONN65595:ONQ65598 OXJ65595:OXM65598 PHF65595:PHI65598 PRB65595:PRE65598 QAX65595:QBA65598 QKT65595:QKW65598 QUP65595:QUS65598 REL65595:REO65598 ROH65595:ROK65598 RYD65595:RYG65598 SHZ65595:SIC65598 SRV65595:SRY65598 TBR65595:TBU65598 TLN65595:TLQ65598 TVJ65595:TVM65598 UFF65595:UFI65598 UPB65595:UPE65598 UYX65595:UZA65598 VIT65595:VIW65598 VSP65595:VSS65598 WCL65595:WCO65598 WMH65595:WMK65598 WWD65595:WWG65598 V131131:Y131134 JR131131:JU131134 TN131131:TQ131134 ADJ131131:ADM131134 ANF131131:ANI131134 AXB131131:AXE131134 BGX131131:BHA131134 BQT131131:BQW131134 CAP131131:CAS131134 CKL131131:CKO131134 CUH131131:CUK131134 DED131131:DEG131134 DNZ131131:DOC131134 DXV131131:DXY131134 EHR131131:EHU131134 ERN131131:ERQ131134 FBJ131131:FBM131134 FLF131131:FLI131134 FVB131131:FVE131134 GEX131131:GFA131134 GOT131131:GOW131134 GYP131131:GYS131134 HIL131131:HIO131134 HSH131131:HSK131134 ICD131131:ICG131134 ILZ131131:IMC131134 IVV131131:IVY131134 JFR131131:JFU131134 JPN131131:JPQ131134 JZJ131131:JZM131134 KJF131131:KJI131134 KTB131131:KTE131134 LCX131131:LDA131134 LMT131131:LMW131134 LWP131131:LWS131134 MGL131131:MGO131134 MQH131131:MQK131134 NAD131131:NAG131134 NJZ131131:NKC131134 NTV131131:NTY131134 ODR131131:ODU131134 ONN131131:ONQ131134 OXJ131131:OXM131134 PHF131131:PHI131134 PRB131131:PRE131134 QAX131131:QBA131134 QKT131131:QKW131134 QUP131131:QUS131134 REL131131:REO131134 ROH131131:ROK131134 RYD131131:RYG131134 SHZ131131:SIC131134 SRV131131:SRY131134 TBR131131:TBU131134 TLN131131:TLQ131134 TVJ131131:TVM131134 UFF131131:UFI131134 UPB131131:UPE131134 UYX131131:UZA131134 VIT131131:VIW131134 VSP131131:VSS131134 WCL131131:WCO131134 WMH131131:WMK131134 WWD131131:WWG131134 V196667:Y196670 JR196667:JU196670 TN196667:TQ196670 ADJ196667:ADM196670 ANF196667:ANI196670 AXB196667:AXE196670 BGX196667:BHA196670 BQT196667:BQW196670 CAP196667:CAS196670 CKL196667:CKO196670 CUH196667:CUK196670 DED196667:DEG196670 DNZ196667:DOC196670 DXV196667:DXY196670 EHR196667:EHU196670 ERN196667:ERQ196670 FBJ196667:FBM196670 FLF196667:FLI196670 FVB196667:FVE196670 GEX196667:GFA196670 GOT196667:GOW196670 GYP196667:GYS196670 HIL196667:HIO196670 HSH196667:HSK196670 ICD196667:ICG196670 ILZ196667:IMC196670 IVV196667:IVY196670 JFR196667:JFU196670 JPN196667:JPQ196670 JZJ196667:JZM196670 KJF196667:KJI196670 KTB196667:KTE196670 LCX196667:LDA196670 LMT196667:LMW196670 LWP196667:LWS196670 MGL196667:MGO196670 MQH196667:MQK196670 NAD196667:NAG196670 NJZ196667:NKC196670 NTV196667:NTY196670 ODR196667:ODU196670 ONN196667:ONQ196670 OXJ196667:OXM196670 PHF196667:PHI196670 PRB196667:PRE196670 QAX196667:QBA196670 QKT196667:QKW196670 QUP196667:QUS196670 REL196667:REO196670 ROH196667:ROK196670 RYD196667:RYG196670 SHZ196667:SIC196670 SRV196667:SRY196670 TBR196667:TBU196670 TLN196667:TLQ196670 TVJ196667:TVM196670 UFF196667:UFI196670 UPB196667:UPE196670 UYX196667:UZA196670 VIT196667:VIW196670 VSP196667:VSS196670 WCL196667:WCO196670 WMH196667:WMK196670 WWD196667:WWG196670 V262203:Y262206 JR262203:JU262206 TN262203:TQ262206 ADJ262203:ADM262206 ANF262203:ANI262206 AXB262203:AXE262206 BGX262203:BHA262206 BQT262203:BQW262206 CAP262203:CAS262206 CKL262203:CKO262206 CUH262203:CUK262206 DED262203:DEG262206 DNZ262203:DOC262206 DXV262203:DXY262206 EHR262203:EHU262206 ERN262203:ERQ262206 FBJ262203:FBM262206 FLF262203:FLI262206 FVB262203:FVE262206 GEX262203:GFA262206 GOT262203:GOW262206 GYP262203:GYS262206 HIL262203:HIO262206 HSH262203:HSK262206 ICD262203:ICG262206 ILZ262203:IMC262206 IVV262203:IVY262206 JFR262203:JFU262206 JPN262203:JPQ262206 JZJ262203:JZM262206 KJF262203:KJI262206 KTB262203:KTE262206 LCX262203:LDA262206 LMT262203:LMW262206 LWP262203:LWS262206 MGL262203:MGO262206 MQH262203:MQK262206 NAD262203:NAG262206 NJZ262203:NKC262206 NTV262203:NTY262206 ODR262203:ODU262206 ONN262203:ONQ262206 OXJ262203:OXM262206 PHF262203:PHI262206 PRB262203:PRE262206 QAX262203:QBA262206 QKT262203:QKW262206 QUP262203:QUS262206 REL262203:REO262206 ROH262203:ROK262206 RYD262203:RYG262206 SHZ262203:SIC262206 SRV262203:SRY262206 TBR262203:TBU262206 TLN262203:TLQ262206 TVJ262203:TVM262206 UFF262203:UFI262206 UPB262203:UPE262206 UYX262203:UZA262206 VIT262203:VIW262206 VSP262203:VSS262206 WCL262203:WCO262206 WMH262203:WMK262206 WWD262203:WWG262206 V327739:Y327742 JR327739:JU327742 TN327739:TQ327742 ADJ327739:ADM327742 ANF327739:ANI327742 AXB327739:AXE327742 BGX327739:BHA327742 BQT327739:BQW327742 CAP327739:CAS327742 CKL327739:CKO327742 CUH327739:CUK327742 DED327739:DEG327742 DNZ327739:DOC327742 DXV327739:DXY327742 EHR327739:EHU327742 ERN327739:ERQ327742 FBJ327739:FBM327742 FLF327739:FLI327742 FVB327739:FVE327742 GEX327739:GFA327742 GOT327739:GOW327742 GYP327739:GYS327742 HIL327739:HIO327742 HSH327739:HSK327742 ICD327739:ICG327742 ILZ327739:IMC327742 IVV327739:IVY327742 JFR327739:JFU327742 JPN327739:JPQ327742 JZJ327739:JZM327742 KJF327739:KJI327742 KTB327739:KTE327742 LCX327739:LDA327742 LMT327739:LMW327742 LWP327739:LWS327742 MGL327739:MGO327742 MQH327739:MQK327742 NAD327739:NAG327742 NJZ327739:NKC327742 NTV327739:NTY327742 ODR327739:ODU327742 ONN327739:ONQ327742 OXJ327739:OXM327742 PHF327739:PHI327742 PRB327739:PRE327742 QAX327739:QBA327742 QKT327739:QKW327742 QUP327739:QUS327742 REL327739:REO327742 ROH327739:ROK327742 RYD327739:RYG327742 SHZ327739:SIC327742 SRV327739:SRY327742 TBR327739:TBU327742 TLN327739:TLQ327742 TVJ327739:TVM327742 UFF327739:UFI327742 UPB327739:UPE327742 UYX327739:UZA327742 VIT327739:VIW327742 VSP327739:VSS327742 WCL327739:WCO327742 WMH327739:WMK327742 WWD327739:WWG327742 V393275:Y393278 JR393275:JU393278 TN393275:TQ393278 ADJ393275:ADM393278 ANF393275:ANI393278 AXB393275:AXE393278 BGX393275:BHA393278 BQT393275:BQW393278 CAP393275:CAS393278 CKL393275:CKO393278 CUH393275:CUK393278 DED393275:DEG393278 DNZ393275:DOC393278 DXV393275:DXY393278 EHR393275:EHU393278 ERN393275:ERQ393278 FBJ393275:FBM393278 FLF393275:FLI393278 FVB393275:FVE393278 GEX393275:GFA393278 GOT393275:GOW393278 GYP393275:GYS393278 HIL393275:HIO393278 HSH393275:HSK393278 ICD393275:ICG393278 ILZ393275:IMC393278 IVV393275:IVY393278 JFR393275:JFU393278 JPN393275:JPQ393278 JZJ393275:JZM393278 KJF393275:KJI393278 KTB393275:KTE393278 LCX393275:LDA393278 LMT393275:LMW393278 LWP393275:LWS393278 MGL393275:MGO393278 MQH393275:MQK393278 NAD393275:NAG393278 NJZ393275:NKC393278 NTV393275:NTY393278 ODR393275:ODU393278 ONN393275:ONQ393278 OXJ393275:OXM393278 PHF393275:PHI393278 PRB393275:PRE393278 QAX393275:QBA393278 QKT393275:QKW393278 QUP393275:QUS393278 REL393275:REO393278 ROH393275:ROK393278 RYD393275:RYG393278 SHZ393275:SIC393278 SRV393275:SRY393278 TBR393275:TBU393278 TLN393275:TLQ393278 TVJ393275:TVM393278 UFF393275:UFI393278 UPB393275:UPE393278 UYX393275:UZA393278 VIT393275:VIW393278 VSP393275:VSS393278 WCL393275:WCO393278 WMH393275:WMK393278 WWD393275:WWG393278 V458811:Y458814 JR458811:JU458814 TN458811:TQ458814 ADJ458811:ADM458814 ANF458811:ANI458814 AXB458811:AXE458814 BGX458811:BHA458814 BQT458811:BQW458814 CAP458811:CAS458814 CKL458811:CKO458814 CUH458811:CUK458814 DED458811:DEG458814 DNZ458811:DOC458814 DXV458811:DXY458814 EHR458811:EHU458814 ERN458811:ERQ458814 FBJ458811:FBM458814 FLF458811:FLI458814 FVB458811:FVE458814 GEX458811:GFA458814 GOT458811:GOW458814 GYP458811:GYS458814 HIL458811:HIO458814 HSH458811:HSK458814 ICD458811:ICG458814 ILZ458811:IMC458814 IVV458811:IVY458814 JFR458811:JFU458814 JPN458811:JPQ458814 JZJ458811:JZM458814 KJF458811:KJI458814 KTB458811:KTE458814 LCX458811:LDA458814 LMT458811:LMW458814 LWP458811:LWS458814 MGL458811:MGO458814 MQH458811:MQK458814 NAD458811:NAG458814 NJZ458811:NKC458814 NTV458811:NTY458814 ODR458811:ODU458814 ONN458811:ONQ458814 OXJ458811:OXM458814 PHF458811:PHI458814 PRB458811:PRE458814 QAX458811:QBA458814 QKT458811:QKW458814 QUP458811:QUS458814 REL458811:REO458814 ROH458811:ROK458814 RYD458811:RYG458814 SHZ458811:SIC458814 SRV458811:SRY458814 TBR458811:TBU458814 TLN458811:TLQ458814 TVJ458811:TVM458814 UFF458811:UFI458814 UPB458811:UPE458814 UYX458811:UZA458814 VIT458811:VIW458814 VSP458811:VSS458814 WCL458811:WCO458814 WMH458811:WMK458814 WWD458811:WWG458814 V524347:Y524350 JR524347:JU524350 TN524347:TQ524350 ADJ524347:ADM524350 ANF524347:ANI524350 AXB524347:AXE524350 BGX524347:BHA524350 BQT524347:BQW524350 CAP524347:CAS524350 CKL524347:CKO524350 CUH524347:CUK524350 DED524347:DEG524350 DNZ524347:DOC524350 DXV524347:DXY524350 EHR524347:EHU524350 ERN524347:ERQ524350 FBJ524347:FBM524350 FLF524347:FLI524350 FVB524347:FVE524350 GEX524347:GFA524350 GOT524347:GOW524350 GYP524347:GYS524350 HIL524347:HIO524350 HSH524347:HSK524350 ICD524347:ICG524350 ILZ524347:IMC524350 IVV524347:IVY524350 JFR524347:JFU524350 JPN524347:JPQ524350 JZJ524347:JZM524350 KJF524347:KJI524350 KTB524347:KTE524350 LCX524347:LDA524350 LMT524347:LMW524350 LWP524347:LWS524350 MGL524347:MGO524350 MQH524347:MQK524350 NAD524347:NAG524350 NJZ524347:NKC524350 NTV524347:NTY524350 ODR524347:ODU524350 ONN524347:ONQ524350 OXJ524347:OXM524350 PHF524347:PHI524350 PRB524347:PRE524350 QAX524347:QBA524350 QKT524347:QKW524350 QUP524347:QUS524350 REL524347:REO524350 ROH524347:ROK524350 RYD524347:RYG524350 SHZ524347:SIC524350 SRV524347:SRY524350 TBR524347:TBU524350 TLN524347:TLQ524350 TVJ524347:TVM524350 UFF524347:UFI524350 UPB524347:UPE524350 UYX524347:UZA524350 VIT524347:VIW524350 VSP524347:VSS524350 WCL524347:WCO524350 WMH524347:WMK524350 WWD524347:WWG524350 V589883:Y589886 JR589883:JU589886 TN589883:TQ589886 ADJ589883:ADM589886 ANF589883:ANI589886 AXB589883:AXE589886 BGX589883:BHA589886 BQT589883:BQW589886 CAP589883:CAS589886 CKL589883:CKO589886 CUH589883:CUK589886 DED589883:DEG589886 DNZ589883:DOC589886 DXV589883:DXY589886 EHR589883:EHU589886 ERN589883:ERQ589886 FBJ589883:FBM589886 FLF589883:FLI589886 FVB589883:FVE589886 GEX589883:GFA589886 GOT589883:GOW589886 GYP589883:GYS589886 HIL589883:HIO589886 HSH589883:HSK589886 ICD589883:ICG589886 ILZ589883:IMC589886 IVV589883:IVY589886 JFR589883:JFU589886 JPN589883:JPQ589886 JZJ589883:JZM589886 KJF589883:KJI589886 KTB589883:KTE589886 LCX589883:LDA589886 LMT589883:LMW589886 LWP589883:LWS589886 MGL589883:MGO589886 MQH589883:MQK589886 NAD589883:NAG589886 NJZ589883:NKC589886 NTV589883:NTY589886 ODR589883:ODU589886 ONN589883:ONQ589886 OXJ589883:OXM589886 PHF589883:PHI589886 PRB589883:PRE589886 QAX589883:QBA589886 QKT589883:QKW589886 QUP589883:QUS589886 REL589883:REO589886 ROH589883:ROK589886 RYD589883:RYG589886 SHZ589883:SIC589886 SRV589883:SRY589886 TBR589883:TBU589886 TLN589883:TLQ589886 TVJ589883:TVM589886 UFF589883:UFI589886 UPB589883:UPE589886 UYX589883:UZA589886 VIT589883:VIW589886 VSP589883:VSS589886 WCL589883:WCO589886 WMH589883:WMK589886 WWD589883:WWG589886 V655419:Y655422 JR655419:JU655422 TN655419:TQ655422 ADJ655419:ADM655422 ANF655419:ANI655422 AXB655419:AXE655422 BGX655419:BHA655422 BQT655419:BQW655422 CAP655419:CAS655422 CKL655419:CKO655422 CUH655419:CUK655422 DED655419:DEG655422 DNZ655419:DOC655422 DXV655419:DXY655422 EHR655419:EHU655422 ERN655419:ERQ655422 FBJ655419:FBM655422 FLF655419:FLI655422 FVB655419:FVE655422 GEX655419:GFA655422 GOT655419:GOW655422 GYP655419:GYS655422 HIL655419:HIO655422 HSH655419:HSK655422 ICD655419:ICG655422 ILZ655419:IMC655422 IVV655419:IVY655422 JFR655419:JFU655422 JPN655419:JPQ655422 JZJ655419:JZM655422 KJF655419:KJI655422 KTB655419:KTE655422 LCX655419:LDA655422 LMT655419:LMW655422 LWP655419:LWS655422 MGL655419:MGO655422 MQH655419:MQK655422 NAD655419:NAG655422 NJZ655419:NKC655422 NTV655419:NTY655422 ODR655419:ODU655422 ONN655419:ONQ655422 OXJ655419:OXM655422 PHF655419:PHI655422 PRB655419:PRE655422 QAX655419:QBA655422 QKT655419:QKW655422 QUP655419:QUS655422 REL655419:REO655422 ROH655419:ROK655422 RYD655419:RYG655422 SHZ655419:SIC655422 SRV655419:SRY655422 TBR655419:TBU655422 TLN655419:TLQ655422 TVJ655419:TVM655422 UFF655419:UFI655422 UPB655419:UPE655422 UYX655419:UZA655422 VIT655419:VIW655422 VSP655419:VSS655422 WCL655419:WCO655422 WMH655419:WMK655422 WWD655419:WWG655422 V720955:Y720958 JR720955:JU720958 TN720955:TQ720958 ADJ720955:ADM720958 ANF720955:ANI720958 AXB720955:AXE720958 BGX720955:BHA720958 BQT720955:BQW720958 CAP720955:CAS720958 CKL720955:CKO720958 CUH720955:CUK720958 DED720955:DEG720958 DNZ720955:DOC720958 DXV720955:DXY720958 EHR720955:EHU720958 ERN720955:ERQ720958 FBJ720955:FBM720958 FLF720955:FLI720958 FVB720955:FVE720958 GEX720955:GFA720958 GOT720955:GOW720958 GYP720955:GYS720958 HIL720955:HIO720958 HSH720955:HSK720958 ICD720955:ICG720958 ILZ720955:IMC720958 IVV720955:IVY720958 JFR720955:JFU720958 JPN720955:JPQ720958 JZJ720955:JZM720958 KJF720955:KJI720958 KTB720955:KTE720958 LCX720955:LDA720958 LMT720955:LMW720958 LWP720955:LWS720958 MGL720955:MGO720958 MQH720955:MQK720958 NAD720955:NAG720958 NJZ720955:NKC720958 NTV720955:NTY720958 ODR720955:ODU720958 ONN720955:ONQ720958 OXJ720955:OXM720958 PHF720955:PHI720958 PRB720955:PRE720958 QAX720955:QBA720958 QKT720955:QKW720958 QUP720955:QUS720958 REL720955:REO720958 ROH720955:ROK720958 RYD720955:RYG720958 SHZ720955:SIC720958 SRV720955:SRY720958 TBR720955:TBU720958 TLN720955:TLQ720958 TVJ720955:TVM720958 UFF720955:UFI720958 UPB720955:UPE720958 UYX720955:UZA720958 VIT720955:VIW720958 VSP720955:VSS720958 WCL720955:WCO720958 WMH720955:WMK720958 WWD720955:WWG720958 V786491:Y786494 JR786491:JU786494 TN786491:TQ786494 ADJ786491:ADM786494 ANF786491:ANI786494 AXB786491:AXE786494 BGX786491:BHA786494 BQT786491:BQW786494 CAP786491:CAS786494 CKL786491:CKO786494 CUH786491:CUK786494 DED786491:DEG786494 DNZ786491:DOC786494 DXV786491:DXY786494 EHR786491:EHU786494 ERN786491:ERQ786494 FBJ786491:FBM786494 FLF786491:FLI786494 FVB786491:FVE786494 GEX786491:GFA786494 GOT786491:GOW786494 GYP786491:GYS786494 HIL786491:HIO786494 HSH786491:HSK786494 ICD786491:ICG786494 ILZ786491:IMC786494 IVV786491:IVY786494 JFR786491:JFU786494 JPN786491:JPQ786494 JZJ786491:JZM786494 KJF786491:KJI786494 KTB786491:KTE786494 LCX786491:LDA786494 LMT786491:LMW786494 LWP786491:LWS786494 MGL786491:MGO786494 MQH786491:MQK786494 NAD786491:NAG786494 NJZ786491:NKC786494 NTV786491:NTY786494 ODR786491:ODU786494 ONN786491:ONQ786494 OXJ786491:OXM786494 PHF786491:PHI786494 PRB786491:PRE786494 QAX786491:QBA786494 QKT786491:QKW786494 QUP786491:QUS786494 REL786491:REO786494 ROH786491:ROK786494 RYD786491:RYG786494 SHZ786491:SIC786494 SRV786491:SRY786494 TBR786491:TBU786494 TLN786491:TLQ786494 TVJ786491:TVM786494 UFF786491:UFI786494 UPB786491:UPE786494 UYX786491:UZA786494 VIT786491:VIW786494 VSP786491:VSS786494 WCL786491:WCO786494 WMH786491:WMK786494 WWD786491:WWG786494 V852027:Y852030 JR852027:JU852030 TN852027:TQ852030 ADJ852027:ADM852030 ANF852027:ANI852030 AXB852027:AXE852030 BGX852027:BHA852030 BQT852027:BQW852030 CAP852027:CAS852030 CKL852027:CKO852030 CUH852027:CUK852030 DED852027:DEG852030 DNZ852027:DOC852030 DXV852027:DXY852030 EHR852027:EHU852030 ERN852027:ERQ852030 FBJ852027:FBM852030 FLF852027:FLI852030 FVB852027:FVE852030 GEX852027:GFA852030 GOT852027:GOW852030 GYP852027:GYS852030 HIL852027:HIO852030 HSH852027:HSK852030 ICD852027:ICG852030 ILZ852027:IMC852030 IVV852027:IVY852030 JFR852027:JFU852030 JPN852027:JPQ852030 JZJ852027:JZM852030 KJF852027:KJI852030 KTB852027:KTE852030 LCX852027:LDA852030 LMT852027:LMW852030 LWP852027:LWS852030 MGL852027:MGO852030 MQH852027:MQK852030 NAD852027:NAG852030 NJZ852027:NKC852030 NTV852027:NTY852030 ODR852027:ODU852030 ONN852027:ONQ852030 OXJ852027:OXM852030 PHF852027:PHI852030 PRB852027:PRE852030 QAX852027:QBA852030 QKT852027:QKW852030 QUP852027:QUS852030 REL852027:REO852030 ROH852027:ROK852030 RYD852027:RYG852030 SHZ852027:SIC852030 SRV852027:SRY852030 TBR852027:TBU852030 TLN852027:TLQ852030 TVJ852027:TVM852030 UFF852027:UFI852030 UPB852027:UPE852030 UYX852027:UZA852030 VIT852027:VIW852030 VSP852027:VSS852030 WCL852027:WCO852030 WMH852027:WMK852030 WWD852027:WWG852030 V917563:Y917566 JR917563:JU917566 TN917563:TQ917566 ADJ917563:ADM917566 ANF917563:ANI917566 AXB917563:AXE917566 BGX917563:BHA917566 BQT917563:BQW917566 CAP917563:CAS917566 CKL917563:CKO917566 CUH917563:CUK917566 DED917563:DEG917566 DNZ917563:DOC917566 DXV917563:DXY917566 EHR917563:EHU917566 ERN917563:ERQ917566 FBJ917563:FBM917566 FLF917563:FLI917566 FVB917563:FVE917566 GEX917563:GFA917566 GOT917563:GOW917566 GYP917563:GYS917566 HIL917563:HIO917566 HSH917563:HSK917566 ICD917563:ICG917566 ILZ917563:IMC917566 IVV917563:IVY917566 JFR917563:JFU917566 JPN917563:JPQ917566 JZJ917563:JZM917566 KJF917563:KJI917566 KTB917563:KTE917566 LCX917563:LDA917566 LMT917563:LMW917566 LWP917563:LWS917566 MGL917563:MGO917566 MQH917563:MQK917566 NAD917563:NAG917566 NJZ917563:NKC917566 NTV917563:NTY917566 ODR917563:ODU917566 ONN917563:ONQ917566 OXJ917563:OXM917566 PHF917563:PHI917566 PRB917563:PRE917566 QAX917563:QBA917566 QKT917563:QKW917566 QUP917563:QUS917566 REL917563:REO917566 ROH917563:ROK917566 RYD917563:RYG917566 SHZ917563:SIC917566 SRV917563:SRY917566 TBR917563:TBU917566 TLN917563:TLQ917566 TVJ917563:TVM917566 UFF917563:UFI917566 UPB917563:UPE917566 UYX917563:UZA917566 VIT917563:VIW917566 VSP917563:VSS917566 WCL917563:WCO917566 WMH917563:WMK917566 WWD917563:WWG917566 V983099:Y983102 JR983099:JU983102 TN983099:TQ983102 ADJ983099:ADM983102 ANF983099:ANI983102 AXB983099:AXE983102 BGX983099:BHA983102 BQT983099:BQW983102 CAP983099:CAS983102 CKL983099:CKO983102 CUH983099:CUK983102 DED983099:DEG983102 DNZ983099:DOC983102 DXV983099:DXY983102 EHR983099:EHU983102 ERN983099:ERQ983102 FBJ983099:FBM983102 FLF983099:FLI983102 FVB983099:FVE983102 GEX983099:GFA983102 GOT983099:GOW983102 GYP983099:GYS983102 HIL983099:HIO983102 HSH983099:HSK983102 ICD983099:ICG983102 ILZ983099:IMC983102 IVV983099:IVY983102 JFR983099:JFU983102 JPN983099:JPQ983102 JZJ983099:JZM983102 KJF983099:KJI983102 KTB983099:KTE983102 LCX983099:LDA983102 LMT983099:LMW983102 LWP983099:LWS983102 MGL983099:MGO983102 MQH983099:MQK983102 NAD983099:NAG983102 NJZ983099:NKC983102 NTV983099:NTY983102 ODR983099:ODU983102 ONN983099:ONQ983102 OXJ983099:OXM983102 PHF983099:PHI983102 PRB983099:PRE983102 QAX983099:QBA983102 QKT983099:QKW983102 QUP983099:QUS983102 REL983099:REO983102 ROH983099:ROK983102 RYD983099:RYG983102 SHZ983099:SIC983102 SRV983099:SRY983102 TBR983099:TBU983102 TLN983099:TLQ983102 TVJ983099:TVM983102 UFF983099:UFI983102 UPB983099:UPE983102 UYX983099:UZA983102 VIT983099:VIW983102 VSP983099:VSS983102 WCL983099:WCO983102 WMH983099:WMK983102 WWD983099:WWG983102" xr:uid="{00000000-0002-0000-0B00-000000000000}">
      <formula1>$AA$1</formula1>
    </dataValidation>
    <dataValidation type="list" allowBlank="1" showInputMessage="1" showErrorMessage="1" sqref="C117 IY117 SU117 ACQ117 AMM117 AWI117 BGE117 BQA117 BZW117 CJS117 CTO117 DDK117 DNG117 DXC117 EGY117 EQU117 FAQ117 FKM117 FUI117 GEE117 GOA117 GXW117 HHS117 HRO117 IBK117 ILG117 IVC117 JEY117 JOU117 JYQ117 KIM117 KSI117 LCE117 LMA117 LVW117 MFS117 MPO117 MZK117 NJG117 NTC117 OCY117 OMU117 OWQ117 PGM117 PQI117 QAE117 QKA117 QTW117 RDS117 RNO117 RXK117 SHG117 SRC117 TAY117 TKU117 TUQ117 UEM117 UOI117 UYE117 VIA117 VRW117 WBS117 WLO117 WVK117 C65653 IY65653 SU65653 ACQ65653 AMM65653 AWI65653 BGE65653 BQA65653 BZW65653 CJS65653 CTO65653 DDK65653 DNG65653 DXC65653 EGY65653 EQU65653 FAQ65653 FKM65653 FUI65653 GEE65653 GOA65653 GXW65653 HHS65653 HRO65653 IBK65653 ILG65653 IVC65653 JEY65653 JOU65653 JYQ65653 KIM65653 KSI65653 LCE65653 LMA65653 LVW65653 MFS65653 MPO65653 MZK65653 NJG65653 NTC65653 OCY65653 OMU65653 OWQ65653 PGM65653 PQI65653 QAE65653 QKA65653 QTW65653 RDS65653 RNO65653 RXK65653 SHG65653 SRC65653 TAY65653 TKU65653 TUQ65653 UEM65653 UOI65653 UYE65653 VIA65653 VRW65653 WBS65653 WLO65653 WVK65653 C131189 IY131189 SU131189 ACQ131189 AMM131189 AWI131189 BGE131189 BQA131189 BZW131189 CJS131189 CTO131189 DDK131189 DNG131189 DXC131189 EGY131189 EQU131189 FAQ131189 FKM131189 FUI131189 GEE131189 GOA131189 GXW131189 HHS131189 HRO131189 IBK131189 ILG131189 IVC131189 JEY131189 JOU131189 JYQ131189 KIM131189 KSI131189 LCE131189 LMA131189 LVW131189 MFS131189 MPO131189 MZK131189 NJG131189 NTC131189 OCY131189 OMU131189 OWQ131189 PGM131189 PQI131189 QAE131189 QKA131189 QTW131189 RDS131189 RNO131189 RXK131189 SHG131189 SRC131189 TAY131189 TKU131189 TUQ131189 UEM131189 UOI131189 UYE131189 VIA131189 VRW131189 WBS131189 WLO131189 WVK131189 C196725 IY196725 SU196725 ACQ196725 AMM196725 AWI196725 BGE196725 BQA196725 BZW196725 CJS196725 CTO196725 DDK196725 DNG196725 DXC196725 EGY196725 EQU196725 FAQ196725 FKM196725 FUI196725 GEE196725 GOA196725 GXW196725 HHS196725 HRO196725 IBK196725 ILG196725 IVC196725 JEY196725 JOU196725 JYQ196725 KIM196725 KSI196725 LCE196725 LMA196725 LVW196725 MFS196725 MPO196725 MZK196725 NJG196725 NTC196725 OCY196725 OMU196725 OWQ196725 PGM196725 PQI196725 QAE196725 QKA196725 QTW196725 RDS196725 RNO196725 RXK196725 SHG196725 SRC196725 TAY196725 TKU196725 TUQ196725 UEM196725 UOI196725 UYE196725 VIA196725 VRW196725 WBS196725 WLO196725 WVK196725 C262261 IY262261 SU262261 ACQ262261 AMM262261 AWI262261 BGE262261 BQA262261 BZW262261 CJS262261 CTO262261 DDK262261 DNG262261 DXC262261 EGY262261 EQU262261 FAQ262261 FKM262261 FUI262261 GEE262261 GOA262261 GXW262261 HHS262261 HRO262261 IBK262261 ILG262261 IVC262261 JEY262261 JOU262261 JYQ262261 KIM262261 KSI262261 LCE262261 LMA262261 LVW262261 MFS262261 MPO262261 MZK262261 NJG262261 NTC262261 OCY262261 OMU262261 OWQ262261 PGM262261 PQI262261 QAE262261 QKA262261 QTW262261 RDS262261 RNO262261 RXK262261 SHG262261 SRC262261 TAY262261 TKU262261 TUQ262261 UEM262261 UOI262261 UYE262261 VIA262261 VRW262261 WBS262261 WLO262261 WVK262261 C327797 IY327797 SU327797 ACQ327797 AMM327797 AWI327797 BGE327797 BQA327797 BZW327797 CJS327797 CTO327797 DDK327797 DNG327797 DXC327797 EGY327797 EQU327797 FAQ327797 FKM327797 FUI327797 GEE327797 GOA327797 GXW327797 HHS327797 HRO327797 IBK327797 ILG327797 IVC327797 JEY327797 JOU327797 JYQ327797 KIM327797 KSI327797 LCE327797 LMA327797 LVW327797 MFS327797 MPO327797 MZK327797 NJG327797 NTC327797 OCY327797 OMU327797 OWQ327797 PGM327797 PQI327797 QAE327797 QKA327797 QTW327797 RDS327797 RNO327797 RXK327797 SHG327797 SRC327797 TAY327797 TKU327797 TUQ327797 UEM327797 UOI327797 UYE327797 VIA327797 VRW327797 WBS327797 WLO327797 WVK327797 C393333 IY393333 SU393333 ACQ393333 AMM393333 AWI393333 BGE393333 BQA393333 BZW393333 CJS393333 CTO393333 DDK393333 DNG393333 DXC393333 EGY393333 EQU393333 FAQ393333 FKM393333 FUI393333 GEE393333 GOA393333 GXW393333 HHS393333 HRO393333 IBK393333 ILG393333 IVC393333 JEY393333 JOU393333 JYQ393333 KIM393333 KSI393333 LCE393333 LMA393333 LVW393333 MFS393333 MPO393333 MZK393333 NJG393333 NTC393333 OCY393333 OMU393333 OWQ393333 PGM393333 PQI393333 QAE393333 QKA393333 QTW393333 RDS393333 RNO393333 RXK393333 SHG393333 SRC393333 TAY393333 TKU393333 TUQ393333 UEM393333 UOI393333 UYE393333 VIA393333 VRW393333 WBS393333 WLO393333 WVK393333 C458869 IY458869 SU458869 ACQ458869 AMM458869 AWI458869 BGE458869 BQA458869 BZW458869 CJS458869 CTO458869 DDK458869 DNG458869 DXC458869 EGY458869 EQU458869 FAQ458869 FKM458869 FUI458869 GEE458869 GOA458869 GXW458869 HHS458869 HRO458869 IBK458869 ILG458869 IVC458869 JEY458869 JOU458869 JYQ458869 KIM458869 KSI458869 LCE458869 LMA458869 LVW458869 MFS458869 MPO458869 MZK458869 NJG458869 NTC458869 OCY458869 OMU458869 OWQ458869 PGM458869 PQI458869 QAE458869 QKA458869 QTW458869 RDS458869 RNO458869 RXK458869 SHG458869 SRC458869 TAY458869 TKU458869 TUQ458869 UEM458869 UOI458869 UYE458869 VIA458869 VRW458869 WBS458869 WLO458869 WVK458869 C524405 IY524405 SU524405 ACQ524405 AMM524405 AWI524405 BGE524405 BQA524405 BZW524405 CJS524405 CTO524405 DDK524405 DNG524405 DXC524405 EGY524405 EQU524405 FAQ524405 FKM524405 FUI524405 GEE524405 GOA524405 GXW524405 HHS524405 HRO524405 IBK524405 ILG524405 IVC524405 JEY524405 JOU524405 JYQ524405 KIM524405 KSI524405 LCE524405 LMA524405 LVW524405 MFS524405 MPO524405 MZK524405 NJG524405 NTC524405 OCY524405 OMU524405 OWQ524405 PGM524405 PQI524405 QAE524405 QKA524405 QTW524405 RDS524405 RNO524405 RXK524405 SHG524405 SRC524405 TAY524405 TKU524405 TUQ524405 UEM524405 UOI524405 UYE524405 VIA524405 VRW524405 WBS524405 WLO524405 WVK524405 C589941 IY589941 SU589941 ACQ589941 AMM589941 AWI589941 BGE589941 BQA589941 BZW589941 CJS589941 CTO589941 DDK589941 DNG589941 DXC589941 EGY589941 EQU589941 FAQ589941 FKM589941 FUI589941 GEE589941 GOA589941 GXW589941 HHS589941 HRO589941 IBK589941 ILG589941 IVC589941 JEY589941 JOU589941 JYQ589941 KIM589941 KSI589941 LCE589941 LMA589941 LVW589941 MFS589941 MPO589941 MZK589941 NJG589941 NTC589941 OCY589941 OMU589941 OWQ589941 PGM589941 PQI589941 QAE589941 QKA589941 QTW589941 RDS589941 RNO589941 RXK589941 SHG589941 SRC589941 TAY589941 TKU589941 TUQ589941 UEM589941 UOI589941 UYE589941 VIA589941 VRW589941 WBS589941 WLO589941 WVK589941 C655477 IY655477 SU655477 ACQ655477 AMM655477 AWI655477 BGE655477 BQA655477 BZW655477 CJS655477 CTO655477 DDK655477 DNG655477 DXC655477 EGY655477 EQU655477 FAQ655477 FKM655477 FUI655477 GEE655477 GOA655477 GXW655477 HHS655477 HRO655477 IBK655477 ILG655477 IVC655477 JEY655477 JOU655477 JYQ655477 KIM655477 KSI655477 LCE655477 LMA655477 LVW655477 MFS655477 MPO655477 MZK655477 NJG655477 NTC655477 OCY655477 OMU655477 OWQ655477 PGM655477 PQI655477 QAE655477 QKA655477 QTW655477 RDS655477 RNO655477 RXK655477 SHG655477 SRC655477 TAY655477 TKU655477 TUQ655477 UEM655477 UOI655477 UYE655477 VIA655477 VRW655477 WBS655477 WLO655477 WVK655477 C721013 IY721013 SU721013 ACQ721013 AMM721013 AWI721013 BGE721013 BQA721013 BZW721013 CJS721013 CTO721013 DDK721013 DNG721013 DXC721013 EGY721013 EQU721013 FAQ721013 FKM721013 FUI721013 GEE721013 GOA721013 GXW721013 HHS721013 HRO721013 IBK721013 ILG721013 IVC721013 JEY721013 JOU721013 JYQ721013 KIM721013 KSI721013 LCE721013 LMA721013 LVW721013 MFS721013 MPO721013 MZK721013 NJG721013 NTC721013 OCY721013 OMU721013 OWQ721013 PGM721013 PQI721013 QAE721013 QKA721013 QTW721013 RDS721013 RNO721013 RXK721013 SHG721013 SRC721013 TAY721013 TKU721013 TUQ721013 UEM721013 UOI721013 UYE721013 VIA721013 VRW721013 WBS721013 WLO721013 WVK721013 C786549 IY786549 SU786549 ACQ786549 AMM786549 AWI786549 BGE786549 BQA786549 BZW786549 CJS786549 CTO786549 DDK786549 DNG786549 DXC786549 EGY786549 EQU786549 FAQ786549 FKM786549 FUI786549 GEE786549 GOA786549 GXW786549 HHS786549 HRO786549 IBK786549 ILG786549 IVC786549 JEY786549 JOU786549 JYQ786549 KIM786549 KSI786549 LCE786549 LMA786549 LVW786549 MFS786549 MPO786549 MZK786549 NJG786549 NTC786549 OCY786549 OMU786549 OWQ786549 PGM786549 PQI786549 QAE786549 QKA786549 QTW786549 RDS786549 RNO786549 RXK786549 SHG786549 SRC786549 TAY786549 TKU786549 TUQ786549 UEM786549 UOI786549 UYE786549 VIA786549 VRW786549 WBS786549 WLO786549 WVK786549 C852085 IY852085 SU852085 ACQ852085 AMM852085 AWI852085 BGE852085 BQA852085 BZW852085 CJS852085 CTO852085 DDK852085 DNG852085 DXC852085 EGY852085 EQU852085 FAQ852085 FKM852085 FUI852085 GEE852085 GOA852085 GXW852085 HHS852085 HRO852085 IBK852085 ILG852085 IVC852085 JEY852085 JOU852085 JYQ852085 KIM852085 KSI852085 LCE852085 LMA852085 LVW852085 MFS852085 MPO852085 MZK852085 NJG852085 NTC852085 OCY852085 OMU852085 OWQ852085 PGM852085 PQI852085 QAE852085 QKA852085 QTW852085 RDS852085 RNO852085 RXK852085 SHG852085 SRC852085 TAY852085 TKU852085 TUQ852085 UEM852085 UOI852085 UYE852085 VIA852085 VRW852085 WBS852085 WLO852085 WVK852085 C917621 IY917621 SU917621 ACQ917621 AMM917621 AWI917621 BGE917621 BQA917621 BZW917621 CJS917621 CTO917621 DDK917621 DNG917621 DXC917621 EGY917621 EQU917621 FAQ917621 FKM917621 FUI917621 GEE917621 GOA917621 GXW917621 HHS917621 HRO917621 IBK917621 ILG917621 IVC917621 JEY917621 JOU917621 JYQ917621 KIM917621 KSI917621 LCE917621 LMA917621 LVW917621 MFS917621 MPO917621 MZK917621 NJG917621 NTC917621 OCY917621 OMU917621 OWQ917621 PGM917621 PQI917621 QAE917621 QKA917621 QTW917621 RDS917621 RNO917621 RXK917621 SHG917621 SRC917621 TAY917621 TKU917621 TUQ917621 UEM917621 UOI917621 UYE917621 VIA917621 VRW917621 WBS917621 WLO917621 WVK917621 C983157 IY983157 SU983157 ACQ983157 AMM983157 AWI983157 BGE983157 BQA983157 BZW983157 CJS983157 CTO983157 DDK983157 DNG983157 DXC983157 EGY983157 EQU983157 FAQ983157 FKM983157 FUI983157 GEE983157 GOA983157 GXW983157 HHS983157 HRO983157 IBK983157 ILG983157 IVC983157 JEY983157 JOU983157 JYQ983157 KIM983157 KSI983157 LCE983157 LMA983157 LVW983157 MFS983157 MPO983157 MZK983157 NJG983157 NTC983157 OCY983157 OMU983157 OWQ983157 PGM983157 PQI983157 QAE983157 QKA983157 QTW983157 RDS983157 RNO983157 RXK983157 SHG983157 SRC983157 TAY983157 TKU983157 TUQ983157 UEM983157 UOI983157 UYE983157 VIA983157 VRW983157 WBS983157 WLO983157 WVK983157 C119 IY119 SU119 ACQ119 AMM119 AWI119 BGE119 BQA119 BZW119 CJS119 CTO119 DDK119 DNG119 DXC119 EGY119 EQU119 FAQ119 FKM119 FUI119 GEE119 GOA119 GXW119 HHS119 HRO119 IBK119 ILG119 IVC119 JEY119 JOU119 JYQ119 KIM119 KSI119 LCE119 LMA119 LVW119 MFS119 MPO119 MZK119 NJG119 NTC119 OCY119 OMU119 OWQ119 PGM119 PQI119 QAE119 QKA119 QTW119 RDS119 RNO119 RXK119 SHG119 SRC119 TAY119 TKU119 TUQ119 UEM119 UOI119 UYE119 VIA119 VRW119 WBS119 WLO119 WVK119 C65655 IY65655 SU65655 ACQ65655 AMM65655 AWI65655 BGE65655 BQA65655 BZW65655 CJS65655 CTO65655 DDK65655 DNG65655 DXC65655 EGY65655 EQU65655 FAQ65655 FKM65655 FUI65655 GEE65655 GOA65655 GXW65655 HHS65655 HRO65655 IBK65655 ILG65655 IVC65655 JEY65655 JOU65655 JYQ65655 KIM65655 KSI65655 LCE65655 LMA65655 LVW65655 MFS65655 MPO65655 MZK65655 NJG65655 NTC65655 OCY65655 OMU65655 OWQ65655 PGM65655 PQI65655 QAE65655 QKA65655 QTW65655 RDS65655 RNO65655 RXK65655 SHG65655 SRC65655 TAY65655 TKU65655 TUQ65655 UEM65655 UOI65655 UYE65655 VIA65655 VRW65655 WBS65655 WLO65655 WVK65655 C131191 IY131191 SU131191 ACQ131191 AMM131191 AWI131191 BGE131191 BQA131191 BZW131191 CJS131191 CTO131191 DDK131191 DNG131191 DXC131191 EGY131191 EQU131191 FAQ131191 FKM131191 FUI131191 GEE131191 GOA131191 GXW131191 HHS131191 HRO131191 IBK131191 ILG131191 IVC131191 JEY131191 JOU131191 JYQ131191 KIM131191 KSI131191 LCE131191 LMA131191 LVW131191 MFS131191 MPO131191 MZK131191 NJG131191 NTC131191 OCY131191 OMU131191 OWQ131191 PGM131191 PQI131191 QAE131191 QKA131191 QTW131191 RDS131191 RNO131191 RXK131191 SHG131191 SRC131191 TAY131191 TKU131191 TUQ131191 UEM131191 UOI131191 UYE131191 VIA131191 VRW131191 WBS131191 WLO131191 WVK131191 C196727 IY196727 SU196727 ACQ196727 AMM196727 AWI196727 BGE196727 BQA196727 BZW196727 CJS196727 CTO196727 DDK196727 DNG196727 DXC196727 EGY196727 EQU196727 FAQ196727 FKM196727 FUI196727 GEE196727 GOA196727 GXW196727 HHS196727 HRO196727 IBK196727 ILG196727 IVC196727 JEY196727 JOU196727 JYQ196727 KIM196727 KSI196727 LCE196727 LMA196727 LVW196727 MFS196727 MPO196727 MZK196727 NJG196727 NTC196727 OCY196727 OMU196727 OWQ196727 PGM196727 PQI196727 QAE196727 QKA196727 QTW196727 RDS196727 RNO196727 RXK196727 SHG196727 SRC196727 TAY196727 TKU196727 TUQ196727 UEM196727 UOI196727 UYE196727 VIA196727 VRW196727 WBS196727 WLO196727 WVK196727 C262263 IY262263 SU262263 ACQ262263 AMM262263 AWI262263 BGE262263 BQA262263 BZW262263 CJS262263 CTO262263 DDK262263 DNG262263 DXC262263 EGY262263 EQU262263 FAQ262263 FKM262263 FUI262263 GEE262263 GOA262263 GXW262263 HHS262263 HRO262263 IBK262263 ILG262263 IVC262263 JEY262263 JOU262263 JYQ262263 KIM262263 KSI262263 LCE262263 LMA262263 LVW262263 MFS262263 MPO262263 MZK262263 NJG262263 NTC262263 OCY262263 OMU262263 OWQ262263 PGM262263 PQI262263 QAE262263 QKA262263 QTW262263 RDS262263 RNO262263 RXK262263 SHG262263 SRC262263 TAY262263 TKU262263 TUQ262263 UEM262263 UOI262263 UYE262263 VIA262263 VRW262263 WBS262263 WLO262263 WVK262263 C327799 IY327799 SU327799 ACQ327799 AMM327799 AWI327799 BGE327799 BQA327799 BZW327799 CJS327799 CTO327799 DDK327799 DNG327799 DXC327799 EGY327799 EQU327799 FAQ327799 FKM327799 FUI327799 GEE327799 GOA327799 GXW327799 HHS327799 HRO327799 IBK327799 ILG327799 IVC327799 JEY327799 JOU327799 JYQ327799 KIM327799 KSI327799 LCE327799 LMA327799 LVW327799 MFS327799 MPO327799 MZK327799 NJG327799 NTC327799 OCY327799 OMU327799 OWQ327799 PGM327799 PQI327799 QAE327799 QKA327799 QTW327799 RDS327799 RNO327799 RXK327799 SHG327799 SRC327799 TAY327799 TKU327799 TUQ327799 UEM327799 UOI327799 UYE327799 VIA327799 VRW327799 WBS327799 WLO327799 WVK327799 C393335 IY393335 SU393335 ACQ393335 AMM393335 AWI393335 BGE393335 BQA393335 BZW393335 CJS393335 CTO393335 DDK393335 DNG393335 DXC393335 EGY393335 EQU393335 FAQ393335 FKM393335 FUI393335 GEE393335 GOA393335 GXW393335 HHS393335 HRO393335 IBK393335 ILG393335 IVC393335 JEY393335 JOU393335 JYQ393335 KIM393335 KSI393335 LCE393335 LMA393335 LVW393335 MFS393335 MPO393335 MZK393335 NJG393335 NTC393335 OCY393335 OMU393335 OWQ393335 PGM393335 PQI393335 QAE393335 QKA393335 QTW393335 RDS393335 RNO393335 RXK393335 SHG393335 SRC393335 TAY393335 TKU393335 TUQ393335 UEM393335 UOI393335 UYE393335 VIA393335 VRW393335 WBS393335 WLO393335 WVK393335 C458871 IY458871 SU458871 ACQ458871 AMM458871 AWI458871 BGE458871 BQA458871 BZW458871 CJS458871 CTO458871 DDK458871 DNG458871 DXC458871 EGY458871 EQU458871 FAQ458871 FKM458871 FUI458871 GEE458871 GOA458871 GXW458871 HHS458871 HRO458871 IBK458871 ILG458871 IVC458871 JEY458871 JOU458871 JYQ458871 KIM458871 KSI458871 LCE458871 LMA458871 LVW458871 MFS458871 MPO458871 MZK458871 NJG458871 NTC458871 OCY458871 OMU458871 OWQ458871 PGM458871 PQI458871 QAE458871 QKA458871 QTW458871 RDS458871 RNO458871 RXK458871 SHG458871 SRC458871 TAY458871 TKU458871 TUQ458871 UEM458871 UOI458871 UYE458871 VIA458871 VRW458871 WBS458871 WLO458871 WVK458871 C524407 IY524407 SU524407 ACQ524407 AMM524407 AWI524407 BGE524407 BQA524407 BZW524407 CJS524407 CTO524407 DDK524407 DNG524407 DXC524407 EGY524407 EQU524407 FAQ524407 FKM524407 FUI524407 GEE524407 GOA524407 GXW524407 HHS524407 HRO524407 IBK524407 ILG524407 IVC524407 JEY524407 JOU524407 JYQ524407 KIM524407 KSI524407 LCE524407 LMA524407 LVW524407 MFS524407 MPO524407 MZK524407 NJG524407 NTC524407 OCY524407 OMU524407 OWQ524407 PGM524407 PQI524407 QAE524407 QKA524407 QTW524407 RDS524407 RNO524407 RXK524407 SHG524407 SRC524407 TAY524407 TKU524407 TUQ524407 UEM524407 UOI524407 UYE524407 VIA524407 VRW524407 WBS524407 WLO524407 WVK524407 C589943 IY589943 SU589943 ACQ589943 AMM589943 AWI589943 BGE589943 BQA589943 BZW589943 CJS589943 CTO589943 DDK589943 DNG589943 DXC589943 EGY589943 EQU589943 FAQ589943 FKM589943 FUI589943 GEE589943 GOA589943 GXW589943 HHS589943 HRO589943 IBK589943 ILG589943 IVC589943 JEY589943 JOU589943 JYQ589943 KIM589943 KSI589943 LCE589943 LMA589943 LVW589943 MFS589943 MPO589943 MZK589943 NJG589943 NTC589943 OCY589943 OMU589943 OWQ589943 PGM589943 PQI589943 QAE589943 QKA589943 QTW589943 RDS589943 RNO589943 RXK589943 SHG589943 SRC589943 TAY589943 TKU589943 TUQ589943 UEM589943 UOI589943 UYE589943 VIA589943 VRW589943 WBS589943 WLO589943 WVK589943 C655479 IY655479 SU655479 ACQ655479 AMM655479 AWI655479 BGE655479 BQA655479 BZW655479 CJS655479 CTO655479 DDK655479 DNG655479 DXC655479 EGY655479 EQU655479 FAQ655479 FKM655479 FUI655479 GEE655479 GOA655479 GXW655479 HHS655479 HRO655479 IBK655479 ILG655479 IVC655479 JEY655479 JOU655479 JYQ655479 KIM655479 KSI655479 LCE655479 LMA655479 LVW655479 MFS655479 MPO655479 MZK655479 NJG655479 NTC655479 OCY655479 OMU655479 OWQ655479 PGM655479 PQI655479 QAE655479 QKA655479 QTW655479 RDS655479 RNO655479 RXK655479 SHG655479 SRC655479 TAY655479 TKU655479 TUQ655479 UEM655479 UOI655479 UYE655479 VIA655479 VRW655479 WBS655479 WLO655479 WVK655479 C721015 IY721015 SU721015 ACQ721015 AMM721015 AWI721015 BGE721015 BQA721015 BZW721015 CJS721015 CTO721015 DDK721015 DNG721015 DXC721015 EGY721015 EQU721015 FAQ721015 FKM721015 FUI721015 GEE721015 GOA721015 GXW721015 HHS721015 HRO721015 IBK721015 ILG721015 IVC721015 JEY721015 JOU721015 JYQ721015 KIM721015 KSI721015 LCE721015 LMA721015 LVW721015 MFS721015 MPO721015 MZK721015 NJG721015 NTC721015 OCY721015 OMU721015 OWQ721015 PGM721015 PQI721015 QAE721015 QKA721015 QTW721015 RDS721015 RNO721015 RXK721015 SHG721015 SRC721015 TAY721015 TKU721015 TUQ721015 UEM721015 UOI721015 UYE721015 VIA721015 VRW721015 WBS721015 WLO721015 WVK721015 C786551 IY786551 SU786551 ACQ786551 AMM786551 AWI786551 BGE786551 BQA786551 BZW786551 CJS786551 CTO786551 DDK786551 DNG786551 DXC786551 EGY786551 EQU786551 FAQ786551 FKM786551 FUI786551 GEE786551 GOA786551 GXW786551 HHS786551 HRO786551 IBK786551 ILG786551 IVC786551 JEY786551 JOU786551 JYQ786551 KIM786551 KSI786551 LCE786551 LMA786551 LVW786551 MFS786551 MPO786551 MZK786551 NJG786551 NTC786551 OCY786551 OMU786551 OWQ786551 PGM786551 PQI786551 QAE786551 QKA786551 QTW786551 RDS786551 RNO786551 RXK786551 SHG786551 SRC786551 TAY786551 TKU786551 TUQ786551 UEM786551 UOI786551 UYE786551 VIA786551 VRW786551 WBS786551 WLO786551 WVK786551 C852087 IY852087 SU852087 ACQ852087 AMM852087 AWI852087 BGE852087 BQA852087 BZW852087 CJS852087 CTO852087 DDK852087 DNG852087 DXC852087 EGY852087 EQU852087 FAQ852087 FKM852087 FUI852087 GEE852087 GOA852087 GXW852087 HHS852087 HRO852087 IBK852087 ILG852087 IVC852087 JEY852087 JOU852087 JYQ852087 KIM852087 KSI852087 LCE852087 LMA852087 LVW852087 MFS852087 MPO852087 MZK852087 NJG852087 NTC852087 OCY852087 OMU852087 OWQ852087 PGM852087 PQI852087 QAE852087 QKA852087 QTW852087 RDS852087 RNO852087 RXK852087 SHG852087 SRC852087 TAY852087 TKU852087 TUQ852087 UEM852087 UOI852087 UYE852087 VIA852087 VRW852087 WBS852087 WLO852087 WVK852087 C917623 IY917623 SU917623 ACQ917623 AMM917623 AWI917623 BGE917623 BQA917623 BZW917623 CJS917623 CTO917623 DDK917623 DNG917623 DXC917623 EGY917623 EQU917623 FAQ917623 FKM917623 FUI917623 GEE917623 GOA917623 GXW917623 HHS917623 HRO917623 IBK917623 ILG917623 IVC917623 JEY917623 JOU917623 JYQ917623 KIM917623 KSI917623 LCE917623 LMA917623 LVW917623 MFS917623 MPO917623 MZK917623 NJG917623 NTC917623 OCY917623 OMU917623 OWQ917623 PGM917623 PQI917623 QAE917623 QKA917623 QTW917623 RDS917623 RNO917623 RXK917623 SHG917623 SRC917623 TAY917623 TKU917623 TUQ917623 UEM917623 UOI917623 UYE917623 VIA917623 VRW917623 WBS917623 WLO917623 WVK917623 C983159 IY983159 SU983159 ACQ983159 AMM983159 AWI983159 BGE983159 BQA983159 BZW983159 CJS983159 CTO983159 DDK983159 DNG983159 DXC983159 EGY983159 EQU983159 FAQ983159 FKM983159 FUI983159 GEE983159 GOA983159 GXW983159 HHS983159 HRO983159 IBK983159 ILG983159 IVC983159 JEY983159 JOU983159 JYQ983159 KIM983159 KSI983159 LCE983159 LMA983159 LVW983159 MFS983159 MPO983159 MZK983159 NJG983159 NTC983159 OCY983159 OMU983159 OWQ983159 PGM983159 PQI983159 QAE983159 QKA983159 QTW983159 RDS983159 RNO983159 RXK983159 SHG983159 SRC983159 TAY983159 TKU983159 TUQ983159 UEM983159 UOI983159 UYE983159 VIA983159 VRW983159 WBS983159 WLO983159 WVK983159 C126 IY126 SU126 ACQ126 AMM126 AWI126 BGE126 BQA126 BZW126 CJS126 CTO126 DDK126 DNG126 DXC126 EGY126 EQU126 FAQ126 FKM126 FUI126 GEE126 GOA126 GXW126 HHS126 HRO126 IBK126 ILG126 IVC126 JEY126 JOU126 JYQ126 KIM126 KSI126 LCE126 LMA126 LVW126 MFS126 MPO126 MZK126 NJG126 NTC126 OCY126 OMU126 OWQ126 PGM126 PQI126 QAE126 QKA126 QTW126 RDS126 RNO126 RXK126 SHG126 SRC126 TAY126 TKU126 TUQ126 UEM126 UOI126 UYE126 VIA126 VRW126 WBS126 WLO126 WVK126 C65662 IY65662 SU65662 ACQ65662 AMM65662 AWI65662 BGE65662 BQA65662 BZW65662 CJS65662 CTO65662 DDK65662 DNG65662 DXC65662 EGY65662 EQU65662 FAQ65662 FKM65662 FUI65662 GEE65662 GOA65662 GXW65662 HHS65662 HRO65662 IBK65662 ILG65662 IVC65662 JEY65662 JOU65662 JYQ65662 KIM65662 KSI65662 LCE65662 LMA65662 LVW65662 MFS65662 MPO65662 MZK65662 NJG65662 NTC65662 OCY65662 OMU65662 OWQ65662 PGM65662 PQI65662 QAE65662 QKA65662 QTW65662 RDS65662 RNO65662 RXK65662 SHG65662 SRC65662 TAY65662 TKU65662 TUQ65662 UEM65662 UOI65662 UYE65662 VIA65662 VRW65662 WBS65662 WLO65662 WVK65662 C131198 IY131198 SU131198 ACQ131198 AMM131198 AWI131198 BGE131198 BQA131198 BZW131198 CJS131198 CTO131198 DDK131198 DNG131198 DXC131198 EGY131198 EQU131198 FAQ131198 FKM131198 FUI131198 GEE131198 GOA131198 GXW131198 HHS131198 HRO131198 IBK131198 ILG131198 IVC131198 JEY131198 JOU131198 JYQ131198 KIM131198 KSI131198 LCE131198 LMA131198 LVW131198 MFS131198 MPO131198 MZK131198 NJG131198 NTC131198 OCY131198 OMU131198 OWQ131198 PGM131198 PQI131198 QAE131198 QKA131198 QTW131198 RDS131198 RNO131198 RXK131198 SHG131198 SRC131198 TAY131198 TKU131198 TUQ131198 UEM131198 UOI131198 UYE131198 VIA131198 VRW131198 WBS131198 WLO131198 WVK131198 C196734 IY196734 SU196734 ACQ196734 AMM196734 AWI196734 BGE196734 BQA196734 BZW196734 CJS196734 CTO196734 DDK196734 DNG196734 DXC196734 EGY196734 EQU196734 FAQ196734 FKM196734 FUI196734 GEE196734 GOA196734 GXW196734 HHS196734 HRO196734 IBK196734 ILG196734 IVC196734 JEY196734 JOU196734 JYQ196734 KIM196734 KSI196734 LCE196734 LMA196734 LVW196734 MFS196734 MPO196734 MZK196734 NJG196734 NTC196734 OCY196734 OMU196734 OWQ196734 PGM196734 PQI196734 QAE196734 QKA196734 QTW196734 RDS196734 RNO196734 RXK196734 SHG196734 SRC196734 TAY196734 TKU196734 TUQ196734 UEM196734 UOI196734 UYE196734 VIA196734 VRW196734 WBS196734 WLO196734 WVK196734 C262270 IY262270 SU262270 ACQ262270 AMM262270 AWI262270 BGE262270 BQA262270 BZW262270 CJS262270 CTO262270 DDK262270 DNG262270 DXC262270 EGY262270 EQU262270 FAQ262270 FKM262270 FUI262270 GEE262270 GOA262270 GXW262270 HHS262270 HRO262270 IBK262270 ILG262270 IVC262270 JEY262270 JOU262270 JYQ262270 KIM262270 KSI262270 LCE262270 LMA262270 LVW262270 MFS262270 MPO262270 MZK262270 NJG262270 NTC262270 OCY262270 OMU262270 OWQ262270 PGM262270 PQI262270 QAE262270 QKA262270 QTW262270 RDS262270 RNO262270 RXK262270 SHG262270 SRC262270 TAY262270 TKU262270 TUQ262270 UEM262270 UOI262270 UYE262270 VIA262270 VRW262270 WBS262270 WLO262270 WVK262270 C327806 IY327806 SU327806 ACQ327806 AMM327806 AWI327806 BGE327806 BQA327806 BZW327806 CJS327806 CTO327806 DDK327806 DNG327806 DXC327806 EGY327806 EQU327806 FAQ327806 FKM327806 FUI327806 GEE327806 GOA327806 GXW327806 HHS327806 HRO327806 IBK327806 ILG327806 IVC327806 JEY327806 JOU327806 JYQ327806 KIM327806 KSI327806 LCE327806 LMA327806 LVW327806 MFS327806 MPO327806 MZK327806 NJG327806 NTC327806 OCY327806 OMU327806 OWQ327806 PGM327806 PQI327806 QAE327806 QKA327806 QTW327806 RDS327806 RNO327806 RXK327806 SHG327806 SRC327806 TAY327806 TKU327806 TUQ327806 UEM327806 UOI327806 UYE327806 VIA327806 VRW327806 WBS327806 WLO327806 WVK327806 C393342 IY393342 SU393342 ACQ393342 AMM393342 AWI393342 BGE393342 BQA393342 BZW393342 CJS393342 CTO393342 DDK393342 DNG393342 DXC393342 EGY393342 EQU393342 FAQ393342 FKM393342 FUI393342 GEE393342 GOA393342 GXW393342 HHS393342 HRO393342 IBK393342 ILG393342 IVC393342 JEY393342 JOU393342 JYQ393342 KIM393342 KSI393342 LCE393342 LMA393342 LVW393342 MFS393342 MPO393342 MZK393342 NJG393342 NTC393342 OCY393342 OMU393342 OWQ393342 PGM393342 PQI393342 QAE393342 QKA393342 QTW393342 RDS393342 RNO393342 RXK393342 SHG393342 SRC393342 TAY393342 TKU393342 TUQ393342 UEM393342 UOI393342 UYE393342 VIA393342 VRW393342 WBS393342 WLO393342 WVK393342 C458878 IY458878 SU458878 ACQ458878 AMM458878 AWI458878 BGE458878 BQA458878 BZW458878 CJS458878 CTO458878 DDK458878 DNG458878 DXC458878 EGY458878 EQU458878 FAQ458878 FKM458878 FUI458878 GEE458878 GOA458878 GXW458878 HHS458878 HRO458878 IBK458878 ILG458878 IVC458878 JEY458878 JOU458878 JYQ458878 KIM458878 KSI458878 LCE458878 LMA458878 LVW458878 MFS458878 MPO458878 MZK458878 NJG458878 NTC458878 OCY458878 OMU458878 OWQ458878 PGM458878 PQI458878 QAE458878 QKA458878 QTW458878 RDS458878 RNO458878 RXK458878 SHG458878 SRC458878 TAY458878 TKU458878 TUQ458878 UEM458878 UOI458878 UYE458878 VIA458878 VRW458878 WBS458878 WLO458878 WVK458878 C524414 IY524414 SU524414 ACQ524414 AMM524414 AWI524414 BGE524414 BQA524414 BZW524414 CJS524414 CTO524414 DDK524414 DNG524414 DXC524414 EGY524414 EQU524414 FAQ524414 FKM524414 FUI524414 GEE524414 GOA524414 GXW524414 HHS524414 HRO524414 IBK524414 ILG524414 IVC524414 JEY524414 JOU524414 JYQ524414 KIM524414 KSI524414 LCE524414 LMA524414 LVW524414 MFS524414 MPO524414 MZK524414 NJG524414 NTC524414 OCY524414 OMU524414 OWQ524414 PGM524414 PQI524414 QAE524414 QKA524414 QTW524414 RDS524414 RNO524414 RXK524414 SHG524414 SRC524414 TAY524414 TKU524414 TUQ524414 UEM524414 UOI524414 UYE524414 VIA524414 VRW524414 WBS524414 WLO524414 WVK524414 C589950 IY589950 SU589950 ACQ589950 AMM589950 AWI589950 BGE589950 BQA589950 BZW589950 CJS589950 CTO589950 DDK589950 DNG589950 DXC589950 EGY589950 EQU589950 FAQ589950 FKM589950 FUI589950 GEE589950 GOA589950 GXW589950 HHS589950 HRO589950 IBK589950 ILG589950 IVC589950 JEY589950 JOU589950 JYQ589950 KIM589950 KSI589950 LCE589950 LMA589950 LVW589950 MFS589950 MPO589950 MZK589950 NJG589950 NTC589950 OCY589950 OMU589950 OWQ589950 PGM589950 PQI589950 QAE589950 QKA589950 QTW589950 RDS589950 RNO589950 RXK589950 SHG589950 SRC589950 TAY589950 TKU589950 TUQ589950 UEM589950 UOI589950 UYE589950 VIA589950 VRW589950 WBS589950 WLO589950 WVK589950 C655486 IY655486 SU655486 ACQ655486 AMM655486 AWI655486 BGE655486 BQA655486 BZW655486 CJS655486 CTO655486 DDK655486 DNG655486 DXC655486 EGY655486 EQU655486 FAQ655486 FKM655486 FUI655486 GEE655486 GOA655486 GXW655486 HHS655486 HRO655486 IBK655486 ILG655486 IVC655486 JEY655486 JOU655486 JYQ655486 KIM655486 KSI655486 LCE655486 LMA655486 LVW655486 MFS655486 MPO655486 MZK655486 NJG655486 NTC655486 OCY655486 OMU655486 OWQ655486 PGM655486 PQI655486 QAE655486 QKA655486 QTW655486 RDS655486 RNO655486 RXK655486 SHG655486 SRC655486 TAY655486 TKU655486 TUQ655486 UEM655486 UOI655486 UYE655486 VIA655486 VRW655486 WBS655486 WLO655486 WVK655486 C721022 IY721022 SU721022 ACQ721022 AMM721022 AWI721022 BGE721022 BQA721022 BZW721022 CJS721022 CTO721022 DDK721022 DNG721022 DXC721022 EGY721022 EQU721022 FAQ721022 FKM721022 FUI721022 GEE721022 GOA721022 GXW721022 HHS721022 HRO721022 IBK721022 ILG721022 IVC721022 JEY721022 JOU721022 JYQ721022 KIM721022 KSI721022 LCE721022 LMA721022 LVW721022 MFS721022 MPO721022 MZK721022 NJG721022 NTC721022 OCY721022 OMU721022 OWQ721022 PGM721022 PQI721022 QAE721022 QKA721022 QTW721022 RDS721022 RNO721022 RXK721022 SHG721022 SRC721022 TAY721022 TKU721022 TUQ721022 UEM721022 UOI721022 UYE721022 VIA721022 VRW721022 WBS721022 WLO721022 WVK721022 C786558 IY786558 SU786558 ACQ786558 AMM786558 AWI786558 BGE786558 BQA786558 BZW786558 CJS786558 CTO786558 DDK786558 DNG786558 DXC786558 EGY786558 EQU786558 FAQ786558 FKM786558 FUI786558 GEE786558 GOA786558 GXW786558 HHS786558 HRO786558 IBK786558 ILG786558 IVC786558 JEY786558 JOU786558 JYQ786558 KIM786558 KSI786558 LCE786558 LMA786558 LVW786558 MFS786558 MPO786558 MZK786558 NJG786558 NTC786558 OCY786558 OMU786558 OWQ786558 PGM786558 PQI786558 QAE786558 QKA786558 QTW786558 RDS786558 RNO786558 RXK786558 SHG786558 SRC786558 TAY786558 TKU786558 TUQ786558 UEM786558 UOI786558 UYE786558 VIA786558 VRW786558 WBS786558 WLO786558 WVK786558 C852094 IY852094 SU852094 ACQ852094 AMM852094 AWI852094 BGE852094 BQA852094 BZW852094 CJS852094 CTO852094 DDK852094 DNG852094 DXC852094 EGY852094 EQU852094 FAQ852094 FKM852094 FUI852094 GEE852094 GOA852094 GXW852094 HHS852094 HRO852094 IBK852094 ILG852094 IVC852094 JEY852094 JOU852094 JYQ852094 KIM852094 KSI852094 LCE852094 LMA852094 LVW852094 MFS852094 MPO852094 MZK852094 NJG852094 NTC852094 OCY852094 OMU852094 OWQ852094 PGM852094 PQI852094 QAE852094 QKA852094 QTW852094 RDS852094 RNO852094 RXK852094 SHG852094 SRC852094 TAY852094 TKU852094 TUQ852094 UEM852094 UOI852094 UYE852094 VIA852094 VRW852094 WBS852094 WLO852094 WVK852094 C917630 IY917630 SU917630 ACQ917630 AMM917630 AWI917630 BGE917630 BQA917630 BZW917630 CJS917630 CTO917630 DDK917630 DNG917630 DXC917630 EGY917630 EQU917630 FAQ917630 FKM917630 FUI917630 GEE917630 GOA917630 GXW917630 HHS917630 HRO917630 IBK917630 ILG917630 IVC917630 JEY917630 JOU917630 JYQ917630 KIM917630 KSI917630 LCE917630 LMA917630 LVW917630 MFS917630 MPO917630 MZK917630 NJG917630 NTC917630 OCY917630 OMU917630 OWQ917630 PGM917630 PQI917630 QAE917630 QKA917630 QTW917630 RDS917630 RNO917630 RXK917630 SHG917630 SRC917630 TAY917630 TKU917630 TUQ917630 UEM917630 UOI917630 UYE917630 VIA917630 VRW917630 WBS917630 WLO917630 WVK917630 C983166 IY983166 SU983166 ACQ983166 AMM983166 AWI983166 BGE983166 BQA983166 BZW983166 CJS983166 CTO983166 DDK983166 DNG983166 DXC983166 EGY983166 EQU983166 FAQ983166 FKM983166 FUI983166 GEE983166 GOA983166 GXW983166 HHS983166 HRO983166 IBK983166 ILG983166 IVC983166 JEY983166 JOU983166 JYQ983166 KIM983166 KSI983166 LCE983166 LMA983166 LVW983166 MFS983166 MPO983166 MZK983166 NJG983166 NTC983166 OCY983166 OMU983166 OWQ983166 PGM983166 PQI983166 QAE983166 QKA983166 QTW983166 RDS983166 RNO983166 RXK983166 SHG983166 SRC983166 TAY983166 TKU983166 TUQ983166 UEM983166 UOI983166 UYE983166 VIA983166 VRW983166 WBS983166 WLO983166 WVK983166" xr:uid="{00000000-0002-0000-0B00-000001000000}">
      <formula1>$AA$3</formula1>
    </dataValidation>
    <dataValidation type="list" allowBlank="1" showInputMessage="1" showErrorMessage="1" sqref="K78 JG78 TC78 ACY78 AMU78 AWQ78 BGM78 BQI78 CAE78 CKA78 CTW78 DDS78 DNO78 DXK78 EHG78 ERC78 FAY78 FKU78 FUQ78 GEM78 GOI78 GYE78 HIA78 HRW78 IBS78 ILO78 IVK78 JFG78 JPC78 JYY78 KIU78 KSQ78 LCM78 LMI78 LWE78 MGA78 MPW78 MZS78 NJO78 NTK78 ODG78 ONC78 OWY78 PGU78 PQQ78 QAM78 QKI78 QUE78 REA78 RNW78 RXS78 SHO78 SRK78 TBG78 TLC78 TUY78 UEU78 UOQ78 UYM78 VII78 VSE78 WCA78 WLW78 WVS78 K65614 JG65614 TC65614 ACY65614 AMU65614 AWQ65614 BGM65614 BQI65614 CAE65614 CKA65614 CTW65614 DDS65614 DNO65614 DXK65614 EHG65614 ERC65614 FAY65614 FKU65614 FUQ65614 GEM65614 GOI65614 GYE65614 HIA65614 HRW65614 IBS65614 ILO65614 IVK65614 JFG65614 JPC65614 JYY65614 KIU65614 KSQ65614 LCM65614 LMI65614 LWE65614 MGA65614 MPW65614 MZS65614 NJO65614 NTK65614 ODG65614 ONC65614 OWY65614 PGU65614 PQQ65614 QAM65614 QKI65614 QUE65614 REA65614 RNW65614 RXS65614 SHO65614 SRK65614 TBG65614 TLC65614 TUY65614 UEU65614 UOQ65614 UYM65614 VII65614 VSE65614 WCA65614 WLW65614 WVS65614 K131150 JG131150 TC131150 ACY131150 AMU131150 AWQ131150 BGM131150 BQI131150 CAE131150 CKA131150 CTW131150 DDS131150 DNO131150 DXK131150 EHG131150 ERC131150 FAY131150 FKU131150 FUQ131150 GEM131150 GOI131150 GYE131150 HIA131150 HRW131150 IBS131150 ILO131150 IVK131150 JFG131150 JPC131150 JYY131150 KIU131150 KSQ131150 LCM131150 LMI131150 LWE131150 MGA131150 MPW131150 MZS131150 NJO131150 NTK131150 ODG131150 ONC131150 OWY131150 PGU131150 PQQ131150 QAM131150 QKI131150 QUE131150 REA131150 RNW131150 RXS131150 SHO131150 SRK131150 TBG131150 TLC131150 TUY131150 UEU131150 UOQ131150 UYM131150 VII131150 VSE131150 WCA131150 WLW131150 WVS131150 K196686 JG196686 TC196686 ACY196686 AMU196686 AWQ196686 BGM196686 BQI196686 CAE196686 CKA196686 CTW196686 DDS196686 DNO196686 DXK196686 EHG196686 ERC196686 FAY196686 FKU196686 FUQ196686 GEM196686 GOI196686 GYE196686 HIA196686 HRW196686 IBS196686 ILO196686 IVK196686 JFG196686 JPC196686 JYY196686 KIU196686 KSQ196686 LCM196686 LMI196686 LWE196686 MGA196686 MPW196686 MZS196686 NJO196686 NTK196686 ODG196686 ONC196686 OWY196686 PGU196686 PQQ196686 QAM196686 QKI196686 QUE196686 REA196686 RNW196686 RXS196686 SHO196686 SRK196686 TBG196686 TLC196686 TUY196686 UEU196686 UOQ196686 UYM196686 VII196686 VSE196686 WCA196686 WLW196686 WVS196686 K262222 JG262222 TC262222 ACY262222 AMU262222 AWQ262222 BGM262222 BQI262222 CAE262222 CKA262222 CTW262222 DDS262222 DNO262222 DXK262222 EHG262222 ERC262222 FAY262222 FKU262222 FUQ262222 GEM262222 GOI262222 GYE262222 HIA262222 HRW262222 IBS262222 ILO262222 IVK262222 JFG262222 JPC262222 JYY262222 KIU262222 KSQ262222 LCM262222 LMI262222 LWE262222 MGA262222 MPW262222 MZS262222 NJO262222 NTK262222 ODG262222 ONC262222 OWY262222 PGU262222 PQQ262222 QAM262222 QKI262222 QUE262222 REA262222 RNW262222 RXS262222 SHO262222 SRK262222 TBG262222 TLC262222 TUY262222 UEU262222 UOQ262222 UYM262222 VII262222 VSE262222 WCA262222 WLW262222 WVS262222 K327758 JG327758 TC327758 ACY327758 AMU327758 AWQ327758 BGM327758 BQI327758 CAE327758 CKA327758 CTW327758 DDS327758 DNO327758 DXK327758 EHG327758 ERC327758 FAY327758 FKU327758 FUQ327758 GEM327758 GOI327758 GYE327758 HIA327758 HRW327758 IBS327758 ILO327758 IVK327758 JFG327758 JPC327758 JYY327758 KIU327758 KSQ327758 LCM327758 LMI327758 LWE327758 MGA327758 MPW327758 MZS327758 NJO327758 NTK327758 ODG327758 ONC327758 OWY327758 PGU327758 PQQ327758 QAM327758 QKI327758 QUE327758 REA327758 RNW327758 RXS327758 SHO327758 SRK327758 TBG327758 TLC327758 TUY327758 UEU327758 UOQ327758 UYM327758 VII327758 VSE327758 WCA327758 WLW327758 WVS327758 K393294 JG393294 TC393294 ACY393294 AMU393294 AWQ393294 BGM393294 BQI393294 CAE393294 CKA393294 CTW393294 DDS393294 DNO393294 DXK393294 EHG393294 ERC393294 FAY393294 FKU393294 FUQ393294 GEM393294 GOI393294 GYE393294 HIA393294 HRW393294 IBS393294 ILO393294 IVK393294 JFG393294 JPC393294 JYY393294 KIU393294 KSQ393294 LCM393294 LMI393294 LWE393294 MGA393294 MPW393294 MZS393294 NJO393294 NTK393294 ODG393294 ONC393294 OWY393294 PGU393294 PQQ393294 QAM393294 QKI393294 QUE393294 REA393294 RNW393294 RXS393294 SHO393294 SRK393294 TBG393294 TLC393294 TUY393294 UEU393294 UOQ393294 UYM393294 VII393294 VSE393294 WCA393294 WLW393294 WVS393294 K458830 JG458830 TC458830 ACY458830 AMU458830 AWQ458830 BGM458830 BQI458830 CAE458830 CKA458830 CTW458830 DDS458830 DNO458830 DXK458830 EHG458830 ERC458830 FAY458830 FKU458830 FUQ458830 GEM458830 GOI458830 GYE458830 HIA458830 HRW458830 IBS458830 ILO458830 IVK458830 JFG458830 JPC458830 JYY458830 KIU458830 KSQ458830 LCM458830 LMI458830 LWE458830 MGA458830 MPW458830 MZS458830 NJO458830 NTK458830 ODG458830 ONC458830 OWY458830 PGU458830 PQQ458830 QAM458830 QKI458830 QUE458830 REA458830 RNW458830 RXS458830 SHO458830 SRK458830 TBG458830 TLC458830 TUY458830 UEU458830 UOQ458830 UYM458830 VII458830 VSE458830 WCA458830 WLW458830 WVS458830 K524366 JG524366 TC524366 ACY524366 AMU524366 AWQ524366 BGM524366 BQI524366 CAE524366 CKA524366 CTW524366 DDS524366 DNO524366 DXK524366 EHG524366 ERC524366 FAY524366 FKU524366 FUQ524366 GEM524366 GOI524366 GYE524366 HIA524366 HRW524366 IBS524366 ILO524366 IVK524366 JFG524366 JPC524366 JYY524366 KIU524366 KSQ524366 LCM524366 LMI524366 LWE524366 MGA524366 MPW524366 MZS524366 NJO524366 NTK524366 ODG524366 ONC524366 OWY524366 PGU524366 PQQ524366 QAM524366 QKI524366 QUE524366 REA524366 RNW524366 RXS524366 SHO524366 SRK524366 TBG524366 TLC524366 TUY524366 UEU524366 UOQ524366 UYM524366 VII524366 VSE524366 WCA524366 WLW524366 WVS524366 K589902 JG589902 TC589902 ACY589902 AMU589902 AWQ589902 BGM589902 BQI589902 CAE589902 CKA589902 CTW589902 DDS589902 DNO589902 DXK589902 EHG589902 ERC589902 FAY589902 FKU589902 FUQ589902 GEM589902 GOI589902 GYE589902 HIA589902 HRW589902 IBS589902 ILO589902 IVK589902 JFG589902 JPC589902 JYY589902 KIU589902 KSQ589902 LCM589902 LMI589902 LWE589902 MGA589902 MPW589902 MZS589902 NJO589902 NTK589902 ODG589902 ONC589902 OWY589902 PGU589902 PQQ589902 QAM589902 QKI589902 QUE589902 REA589902 RNW589902 RXS589902 SHO589902 SRK589902 TBG589902 TLC589902 TUY589902 UEU589902 UOQ589902 UYM589902 VII589902 VSE589902 WCA589902 WLW589902 WVS589902 K655438 JG655438 TC655438 ACY655438 AMU655438 AWQ655438 BGM655438 BQI655438 CAE655438 CKA655438 CTW655438 DDS655438 DNO655438 DXK655438 EHG655438 ERC655438 FAY655438 FKU655438 FUQ655438 GEM655438 GOI655438 GYE655438 HIA655438 HRW655438 IBS655438 ILO655438 IVK655438 JFG655438 JPC655438 JYY655438 KIU655438 KSQ655438 LCM655438 LMI655438 LWE655438 MGA655438 MPW655438 MZS655438 NJO655438 NTK655438 ODG655438 ONC655438 OWY655438 PGU655438 PQQ655438 QAM655438 QKI655438 QUE655438 REA655438 RNW655438 RXS655438 SHO655438 SRK655438 TBG655438 TLC655438 TUY655438 UEU655438 UOQ655438 UYM655438 VII655438 VSE655438 WCA655438 WLW655438 WVS655438 K720974 JG720974 TC720974 ACY720974 AMU720974 AWQ720974 BGM720974 BQI720974 CAE720974 CKA720974 CTW720974 DDS720974 DNO720974 DXK720974 EHG720974 ERC720974 FAY720974 FKU720974 FUQ720974 GEM720974 GOI720974 GYE720974 HIA720974 HRW720974 IBS720974 ILO720974 IVK720974 JFG720974 JPC720974 JYY720974 KIU720974 KSQ720974 LCM720974 LMI720974 LWE720974 MGA720974 MPW720974 MZS720974 NJO720974 NTK720974 ODG720974 ONC720974 OWY720974 PGU720974 PQQ720974 QAM720974 QKI720974 QUE720974 REA720974 RNW720974 RXS720974 SHO720974 SRK720974 TBG720974 TLC720974 TUY720974 UEU720974 UOQ720974 UYM720974 VII720974 VSE720974 WCA720974 WLW720974 WVS720974 K786510 JG786510 TC786510 ACY786510 AMU786510 AWQ786510 BGM786510 BQI786510 CAE786510 CKA786510 CTW786510 DDS786510 DNO786510 DXK786510 EHG786510 ERC786510 FAY786510 FKU786510 FUQ786510 GEM786510 GOI786510 GYE786510 HIA786510 HRW786510 IBS786510 ILO786510 IVK786510 JFG786510 JPC786510 JYY786510 KIU786510 KSQ786510 LCM786510 LMI786510 LWE786510 MGA786510 MPW786510 MZS786510 NJO786510 NTK786510 ODG786510 ONC786510 OWY786510 PGU786510 PQQ786510 QAM786510 QKI786510 QUE786510 REA786510 RNW786510 RXS786510 SHO786510 SRK786510 TBG786510 TLC786510 TUY786510 UEU786510 UOQ786510 UYM786510 VII786510 VSE786510 WCA786510 WLW786510 WVS786510 K852046 JG852046 TC852046 ACY852046 AMU852046 AWQ852046 BGM852046 BQI852046 CAE852046 CKA852046 CTW852046 DDS852046 DNO852046 DXK852046 EHG852046 ERC852046 FAY852046 FKU852046 FUQ852046 GEM852046 GOI852046 GYE852046 HIA852046 HRW852046 IBS852046 ILO852046 IVK852046 JFG852046 JPC852046 JYY852046 KIU852046 KSQ852046 LCM852046 LMI852046 LWE852046 MGA852046 MPW852046 MZS852046 NJO852046 NTK852046 ODG852046 ONC852046 OWY852046 PGU852046 PQQ852046 QAM852046 QKI852046 QUE852046 REA852046 RNW852046 RXS852046 SHO852046 SRK852046 TBG852046 TLC852046 TUY852046 UEU852046 UOQ852046 UYM852046 VII852046 VSE852046 WCA852046 WLW852046 WVS852046 K917582 JG917582 TC917582 ACY917582 AMU917582 AWQ917582 BGM917582 BQI917582 CAE917582 CKA917582 CTW917582 DDS917582 DNO917582 DXK917582 EHG917582 ERC917582 FAY917582 FKU917582 FUQ917582 GEM917582 GOI917582 GYE917582 HIA917582 HRW917582 IBS917582 ILO917582 IVK917582 JFG917582 JPC917582 JYY917582 KIU917582 KSQ917582 LCM917582 LMI917582 LWE917582 MGA917582 MPW917582 MZS917582 NJO917582 NTK917582 ODG917582 ONC917582 OWY917582 PGU917582 PQQ917582 QAM917582 QKI917582 QUE917582 REA917582 RNW917582 RXS917582 SHO917582 SRK917582 TBG917582 TLC917582 TUY917582 UEU917582 UOQ917582 UYM917582 VII917582 VSE917582 WCA917582 WLW917582 WVS917582 K983118 JG983118 TC983118 ACY983118 AMU983118 AWQ983118 BGM983118 BQI983118 CAE983118 CKA983118 CTW983118 DDS983118 DNO983118 DXK983118 EHG983118 ERC983118 FAY983118 FKU983118 FUQ983118 GEM983118 GOI983118 GYE983118 HIA983118 HRW983118 IBS983118 ILO983118 IVK983118 JFG983118 JPC983118 JYY983118 KIU983118 KSQ983118 LCM983118 LMI983118 LWE983118 MGA983118 MPW983118 MZS983118 NJO983118 NTK983118 ODG983118 ONC983118 OWY983118 PGU983118 PQQ983118 QAM983118 QKI983118 QUE983118 REA983118 RNW983118 RXS983118 SHO983118 SRK983118 TBG983118 TLC983118 TUY983118 UEU983118 UOQ983118 UYM983118 VII983118 VSE983118 WCA983118 WLW983118 WVS983118" xr:uid="{00000000-0002-0000-0B00-000002000000}">
      <formula1>$AM$66:$AM$71</formula1>
    </dataValidation>
    <dataValidation type="list" allowBlank="1" showInputMessage="1" showErrorMessage="1" sqref="N78 JJ78 TF78 ADB78 AMX78 AWT78 BGP78 BQL78 CAH78 CKD78 CTZ78 DDV78 DNR78 DXN78 EHJ78 ERF78 FBB78 FKX78 FUT78 GEP78 GOL78 GYH78 HID78 HRZ78 IBV78 ILR78 IVN78 JFJ78 JPF78 JZB78 KIX78 KST78 LCP78 LML78 LWH78 MGD78 MPZ78 MZV78 NJR78 NTN78 ODJ78 ONF78 OXB78 PGX78 PQT78 QAP78 QKL78 QUH78 RED78 RNZ78 RXV78 SHR78 SRN78 TBJ78 TLF78 TVB78 UEX78 UOT78 UYP78 VIL78 VSH78 WCD78 WLZ78 WVV78 N65614 JJ65614 TF65614 ADB65614 AMX65614 AWT65614 BGP65614 BQL65614 CAH65614 CKD65614 CTZ65614 DDV65614 DNR65614 DXN65614 EHJ65614 ERF65614 FBB65614 FKX65614 FUT65614 GEP65614 GOL65614 GYH65614 HID65614 HRZ65614 IBV65614 ILR65614 IVN65614 JFJ65614 JPF65614 JZB65614 KIX65614 KST65614 LCP65614 LML65614 LWH65614 MGD65614 MPZ65614 MZV65614 NJR65614 NTN65614 ODJ65614 ONF65614 OXB65614 PGX65614 PQT65614 QAP65614 QKL65614 QUH65614 RED65614 RNZ65614 RXV65614 SHR65614 SRN65614 TBJ65614 TLF65614 TVB65614 UEX65614 UOT65614 UYP65614 VIL65614 VSH65614 WCD65614 WLZ65614 WVV65614 N131150 JJ131150 TF131150 ADB131150 AMX131150 AWT131150 BGP131150 BQL131150 CAH131150 CKD131150 CTZ131150 DDV131150 DNR131150 DXN131150 EHJ131150 ERF131150 FBB131150 FKX131150 FUT131150 GEP131150 GOL131150 GYH131150 HID131150 HRZ131150 IBV131150 ILR131150 IVN131150 JFJ131150 JPF131150 JZB131150 KIX131150 KST131150 LCP131150 LML131150 LWH131150 MGD131150 MPZ131150 MZV131150 NJR131150 NTN131150 ODJ131150 ONF131150 OXB131150 PGX131150 PQT131150 QAP131150 QKL131150 QUH131150 RED131150 RNZ131150 RXV131150 SHR131150 SRN131150 TBJ131150 TLF131150 TVB131150 UEX131150 UOT131150 UYP131150 VIL131150 VSH131150 WCD131150 WLZ131150 WVV131150 N196686 JJ196686 TF196686 ADB196686 AMX196686 AWT196686 BGP196686 BQL196686 CAH196686 CKD196686 CTZ196686 DDV196686 DNR196686 DXN196686 EHJ196686 ERF196686 FBB196686 FKX196686 FUT196686 GEP196686 GOL196686 GYH196686 HID196686 HRZ196686 IBV196686 ILR196686 IVN196686 JFJ196686 JPF196686 JZB196686 KIX196686 KST196686 LCP196686 LML196686 LWH196686 MGD196686 MPZ196686 MZV196686 NJR196686 NTN196686 ODJ196686 ONF196686 OXB196686 PGX196686 PQT196686 QAP196686 QKL196686 QUH196686 RED196686 RNZ196686 RXV196686 SHR196686 SRN196686 TBJ196686 TLF196686 TVB196686 UEX196686 UOT196686 UYP196686 VIL196686 VSH196686 WCD196686 WLZ196686 WVV196686 N262222 JJ262222 TF262222 ADB262222 AMX262222 AWT262222 BGP262222 BQL262222 CAH262222 CKD262222 CTZ262222 DDV262222 DNR262222 DXN262222 EHJ262222 ERF262222 FBB262222 FKX262222 FUT262222 GEP262222 GOL262222 GYH262222 HID262222 HRZ262222 IBV262222 ILR262222 IVN262222 JFJ262222 JPF262222 JZB262222 KIX262222 KST262222 LCP262222 LML262222 LWH262222 MGD262222 MPZ262222 MZV262222 NJR262222 NTN262222 ODJ262222 ONF262222 OXB262222 PGX262222 PQT262222 QAP262222 QKL262222 QUH262222 RED262222 RNZ262222 RXV262222 SHR262222 SRN262222 TBJ262222 TLF262222 TVB262222 UEX262222 UOT262222 UYP262222 VIL262222 VSH262222 WCD262222 WLZ262222 WVV262222 N327758 JJ327758 TF327758 ADB327758 AMX327758 AWT327758 BGP327758 BQL327758 CAH327758 CKD327758 CTZ327758 DDV327758 DNR327758 DXN327758 EHJ327758 ERF327758 FBB327758 FKX327758 FUT327758 GEP327758 GOL327758 GYH327758 HID327758 HRZ327758 IBV327758 ILR327758 IVN327758 JFJ327758 JPF327758 JZB327758 KIX327758 KST327758 LCP327758 LML327758 LWH327758 MGD327758 MPZ327758 MZV327758 NJR327758 NTN327758 ODJ327758 ONF327758 OXB327758 PGX327758 PQT327758 QAP327758 QKL327758 QUH327758 RED327758 RNZ327758 RXV327758 SHR327758 SRN327758 TBJ327758 TLF327758 TVB327758 UEX327758 UOT327758 UYP327758 VIL327758 VSH327758 WCD327758 WLZ327758 WVV327758 N393294 JJ393294 TF393294 ADB393294 AMX393294 AWT393294 BGP393294 BQL393294 CAH393294 CKD393294 CTZ393294 DDV393294 DNR393294 DXN393294 EHJ393294 ERF393294 FBB393294 FKX393294 FUT393294 GEP393294 GOL393294 GYH393294 HID393294 HRZ393294 IBV393294 ILR393294 IVN393294 JFJ393294 JPF393294 JZB393294 KIX393294 KST393294 LCP393294 LML393294 LWH393294 MGD393294 MPZ393294 MZV393294 NJR393294 NTN393294 ODJ393294 ONF393294 OXB393294 PGX393294 PQT393294 QAP393294 QKL393294 QUH393294 RED393294 RNZ393294 RXV393294 SHR393294 SRN393294 TBJ393294 TLF393294 TVB393294 UEX393294 UOT393294 UYP393294 VIL393294 VSH393294 WCD393294 WLZ393294 WVV393294 N458830 JJ458830 TF458830 ADB458830 AMX458830 AWT458830 BGP458830 BQL458830 CAH458830 CKD458830 CTZ458830 DDV458830 DNR458830 DXN458830 EHJ458830 ERF458830 FBB458830 FKX458830 FUT458830 GEP458830 GOL458830 GYH458830 HID458830 HRZ458830 IBV458830 ILR458830 IVN458830 JFJ458830 JPF458830 JZB458830 KIX458830 KST458830 LCP458830 LML458830 LWH458830 MGD458830 MPZ458830 MZV458830 NJR458830 NTN458830 ODJ458830 ONF458830 OXB458830 PGX458830 PQT458830 QAP458830 QKL458830 QUH458830 RED458830 RNZ458830 RXV458830 SHR458830 SRN458830 TBJ458830 TLF458830 TVB458830 UEX458830 UOT458830 UYP458830 VIL458830 VSH458830 WCD458830 WLZ458830 WVV458830 N524366 JJ524366 TF524366 ADB524366 AMX524366 AWT524366 BGP524366 BQL524366 CAH524366 CKD524366 CTZ524366 DDV524366 DNR524366 DXN524366 EHJ524366 ERF524366 FBB524366 FKX524366 FUT524366 GEP524366 GOL524366 GYH524366 HID524366 HRZ524366 IBV524366 ILR524366 IVN524366 JFJ524366 JPF524366 JZB524366 KIX524366 KST524366 LCP524366 LML524366 LWH524366 MGD524366 MPZ524366 MZV524366 NJR524366 NTN524366 ODJ524366 ONF524366 OXB524366 PGX524366 PQT524366 QAP524366 QKL524366 QUH524366 RED524366 RNZ524366 RXV524366 SHR524366 SRN524366 TBJ524366 TLF524366 TVB524366 UEX524366 UOT524366 UYP524366 VIL524366 VSH524366 WCD524366 WLZ524366 WVV524366 N589902 JJ589902 TF589902 ADB589902 AMX589902 AWT589902 BGP589902 BQL589902 CAH589902 CKD589902 CTZ589902 DDV589902 DNR589902 DXN589902 EHJ589902 ERF589902 FBB589902 FKX589902 FUT589902 GEP589902 GOL589902 GYH589902 HID589902 HRZ589902 IBV589902 ILR589902 IVN589902 JFJ589902 JPF589902 JZB589902 KIX589902 KST589902 LCP589902 LML589902 LWH589902 MGD589902 MPZ589902 MZV589902 NJR589902 NTN589902 ODJ589902 ONF589902 OXB589902 PGX589902 PQT589902 QAP589902 QKL589902 QUH589902 RED589902 RNZ589902 RXV589902 SHR589902 SRN589902 TBJ589902 TLF589902 TVB589902 UEX589902 UOT589902 UYP589902 VIL589902 VSH589902 WCD589902 WLZ589902 WVV589902 N655438 JJ655438 TF655438 ADB655438 AMX655438 AWT655438 BGP655438 BQL655438 CAH655438 CKD655438 CTZ655438 DDV655438 DNR655438 DXN655438 EHJ655438 ERF655438 FBB655438 FKX655438 FUT655438 GEP655438 GOL655438 GYH655438 HID655438 HRZ655438 IBV655438 ILR655438 IVN655438 JFJ655438 JPF655438 JZB655438 KIX655438 KST655438 LCP655438 LML655438 LWH655438 MGD655438 MPZ655438 MZV655438 NJR655438 NTN655438 ODJ655438 ONF655438 OXB655438 PGX655438 PQT655438 QAP655438 QKL655438 QUH655438 RED655438 RNZ655438 RXV655438 SHR655438 SRN655438 TBJ655438 TLF655438 TVB655438 UEX655438 UOT655438 UYP655438 VIL655438 VSH655438 WCD655438 WLZ655438 WVV655438 N720974 JJ720974 TF720974 ADB720974 AMX720974 AWT720974 BGP720974 BQL720974 CAH720974 CKD720974 CTZ720974 DDV720974 DNR720974 DXN720974 EHJ720974 ERF720974 FBB720974 FKX720974 FUT720974 GEP720974 GOL720974 GYH720974 HID720974 HRZ720974 IBV720974 ILR720974 IVN720974 JFJ720974 JPF720974 JZB720974 KIX720974 KST720974 LCP720974 LML720974 LWH720974 MGD720974 MPZ720974 MZV720974 NJR720974 NTN720974 ODJ720974 ONF720974 OXB720974 PGX720974 PQT720974 QAP720974 QKL720974 QUH720974 RED720974 RNZ720974 RXV720974 SHR720974 SRN720974 TBJ720974 TLF720974 TVB720974 UEX720974 UOT720974 UYP720974 VIL720974 VSH720974 WCD720974 WLZ720974 WVV720974 N786510 JJ786510 TF786510 ADB786510 AMX786510 AWT786510 BGP786510 BQL786510 CAH786510 CKD786510 CTZ786510 DDV786510 DNR786510 DXN786510 EHJ786510 ERF786510 FBB786510 FKX786510 FUT786510 GEP786510 GOL786510 GYH786510 HID786510 HRZ786510 IBV786510 ILR786510 IVN786510 JFJ786510 JPF786510 JZB786510 KIX786510 KST786510 LCP786510 LML786510 LWH786510 MGD786510 MPZ786510 MZV786510 NJR786510 NTN786510 ODJ786510 ONF786510 OXB786510 PGX786510 PQT786510 QAP786510 QKL786510 QUH786510 RED786510 RNZ786510 RXV786510 SHR786510 SRN786510 TBJ786510 TLF786510 TVB786510 UEX786510 UOT786510 UYP786510 VIL786510 VSH786510 WCD786510 WLZ786510 WVV786510 N852046 JJ852046 TF852046 ADB852046 AMX852046 AWT852046 BGP852046 BQL852046 CAH852046 CKD852046 CTZ852046 DDV852046 DNR852046 DXN852046 EHJ852046 ERF852046 FBB852046 FKX852046 FUT852046 GEP852046 GOL852046 GYH852046 HID852046 HRZ852046 IBV852046 ILR852046 IVN852046 JFJ852046 JPF852046 JZB852046 KIX852046 KST852046 LCP852046 LML852046 LWH852046 MGD852046 MPZ852046 MZV852046 NJR852046 NTN852046 ODJ852046 ONF852046 OXB852046 PGX852046 PQT852046 QAP852046 QKL852046 QUH852046 RED852046 RNZ852046 RXV852046 SHR852046 SRN852046 TBJ852046 TLF852046 TVB852046 UEX852046 UOT852046 UYP852046 VIL852046 VSH852046 WCD852046 WLZ852046 WVV852046 N917582 JJ917582 TF917582 ADB917582 AMX917582 AWT917582 BGP917582 BQL917582 CAH917582 CKD917582 CTZ917582 DDV917582 DNR917582 DXN917582 EHJ917582 ERF917582 FBB917582 FKX917582 FUT917582 GEP917582 GOL917582 GYH917582 HID917582 HRZ917582 IBV917582 ILR917582 IVN917582 JFJ917582 JPF917582 JZB917582 KIX917582 KST917582 LCP917582 LML917582 LWH917582 MGD917582 MPZ917582 MZV917582 NJR917582 NTN917582 ODJ917582 ONF917582 OXB917582 PGX917582 PQT917582 QAP917582 QKL917582 QUH917582 RED917582 RNZ917582 RXV917582 SHR917582 SRN917582 TBJ917582 TLF917582 TVB917582 UEX917582 UOT917582 UYP917582 VIL917582 VSH917582 WCD917582 WLZ917582 WVV917582 N983118 JJ983118 TF983118 ADB983118 AMX983118 AWT983118 BGP983118 BQL983118 CAH983118 CKD983118 CTZ983118 DDV983118 DNR983118 DXN983118 EHJ983118 ERF983118 FBB983118 FKX983118 FUT983118 GEP983118 GOL983118 GYH983118 HID983118 HRZ983118 IBV983118 ILR983118 IVN983118 JFJ983118 JPF983118 JZB983118 KIX983118 KST983118 LCP983118 LML983118 LWH983118 MGD983118 MPZ983118 MZV983118 NJR983118 NTN983118 ODJ983118 ONF983118 OXB983118 PGX983118 PQT983118 QAP983118 QKL983118 QUH983118 RED983118 RNZ983118 RXV983118 SHR983118 SRN983118 TBJ983118 TLF983118 TVB983118 UEX983118 UOT983118 UYP983118 VIL983118 VSH983118 WCD983118 WLZ983118 WVV983118" xr:uid="{00000000-0002-0000-0B00-000003000000}">
      <formula1>$AN$66:$AN$68</formula1>
    </dataValidation>
    <dataValidation type="list" allowBlank="1" showInputMessage="1" showErrorMessage="1" sqref="O132:P132 JK132:JL132 TG132:TH132 ADC132:ADD132 AMY132:AMZ132 AWU132:AWV132 BGQ132:BGR132 BQM132:BQN132 CAI132:CAJ132 CKE132:CKF132 CUA132:CUB132 DDW132:DDX132 DNS132:DNT132 DXO132:DXP132 EHK132:EHL132 ERG132:ERH132 FBC132:FBD132 FKY132:FKZ132 FUU132:FUV132 GEQ132:GER132 GOM132:GON132 GYI132:GYJ132 HIE132:HIF132 HSA132:HSB132 IBW132:IBX132 ILS132:ILT132 IVO132:IVP132 JFK132:JFL132 JPG132:JPH132 JZC132:JZD132 KIY132:KIZ132 KSU132:KSV132 LCQ132:LCR132 LMM132:LMN132 LWI132:LWJ132 MGE132:MGF132 MQA132:MQB132 MZW132:MZX132 NJS132:NJT132 NTO132:NTP132 ODK132:ODL132 ONG132:ONH132 OXC132:OXD132 PGY132:PGZ132 PQU132:PQV132 QAQ132:QAR132 QKM132:QKN132 QUI132:QUJ132 REE132:REF132 ROA132:ROB132 RXW132:RXX132 SHS132:SHT132 SRO132:SRP132 TBK132:TBL132 TLG132:TLH132 TVC132:TVD132 UEY132:UEZ132 UOU132:UOV132 UYQ132:UYR132 VIM132:VIN132 VSI132:VSJ132 WCE132:WCF132 WMA132:WMB132 WVW132:WVX132 O65668:P65668 JK65668:JL65668 TG65668:TH65668 ADC65668:ADD65668 AMY65668:AMZ65668 AWU65668:AWV65668 BGQ65668:BGR65668 BQM65668:BQN65668 CAI65668:CAJ65668 CKE65668:CKF65668 CUA65668:CUB65668 DDW65668:DDX65668 DNS65668:DNT65668 DXO65668:DXP65668 EHK65668:EHL65668 ERG65668:ERH65668 FBC65668:FBD65668 FKY65668:FKZ65668 FUU65668:FUV65668 GEQ65668:GER65668 GOM65668:GON65668 GYI65668:GYJ65668 HIE65668:HIF65668 HSA65668:HSB65668 IBW65668:IBX65668 ILS65668:ILT65668 IVO65668:IVP65668 JFK65668:JFL65668 JPG65668:JPH65668 JZC65668:JZD65668 KIY65668:KIZ65668 KSU65668:KSV65668 LCQ65668:LCR65668 LMM65668:LMN65668 LWI65668:LWJ65668 MGE65668:MGF65668 MQA65668:MQB65668 MZW65668:MZX65668 NJS65668:NJT65668 NTO65668:NTP65668 ODK65668:ODL65668 ONG65668:ONH65668 OXC65668:OXD65668 PGY65668:PGZ65668 PQU65668:PQV65668 QAQ65668:QAR65668 QKM65668:QKN65668 QUI65668:QUJ65668 REE65668:REF65668 ROA65668:ROB65668 RXW65668:RXX65668 SHS65668:SHT65668 SRO65668:SRP65668 TBK65668:TBL65668 TLG65668:TLH65668 TVC65668:TVD65668 UEY65668:UEZ65668 UOU65668:UOV65668 UYQ65668:UYR65668 VIM65668:VIN65668 VSI65668:VSJ65668 WCE65668:WCF65668 WMA65668:WMB65668 WVW65668:WVX65668 O131204:P131204 JK131204:JL131204 TG131204:TH131204 ADC131204:ADD131204 AMY131204:AMZ131204 AWU131204:AWV131204 BGQ131204:BGR131204 BQM131204:BQN131204 CAI131204:CAJ131204 CKE131204:CKF131204 CUA131204:CUB131204 DDW131204:DDX131204 DNS131204:DNT131204 DXO131204:DXP131204 EHK131204:EHL131204 ERG131204:ERH131204 FBC131204:FBD131204 FKY131204:FKZ131204 FUU131204:FUV131204 GEQ131204:GER131204 GOM131204:GON131204 GYI131204:GYJ131204 HIE131204:HIF131204 HSA131204:HSB131204 IBW131204:IBX131204 ILS131204:ILT131204 IVO131204:IVP131204 JFK131204:JFL131204 JPG131204:JPH131204 JZC131204:JZD131204 KIY131204:KIZ131204 KSU131204:KSV131204 LCQ131204:LCR131204 LMM131204:LMN131204 LWI131204:LWJ131204 MGE131204:MGF131204 MQA131204:MQB131204 MZW131204:MZX131204 NJS131204:NJT131204 NTO131204:NTP131204 ODK131204:ODL131204 ONG131204:ONH131204 OXC131204:OXD131204 PGY131204:PGZ131204 PQU131204:PQV131204 QAQ131204:QAR131204 QKM131204:QKN131204 QUI131204:QUJ131204 REE131204:REF131204 ROA131204:ROB131204 RXW131204:RXX131204 SHS131204:SHT131204 SRO131204:SRP131204 TBK131204:TBL131204 TLG131204:TLH131204 TVC131204:TVD131204 UEY131204:UEZ131204 UOU131204:UOV131204 UYQ131204:UYR131204 VIM131204:VIN131204 VSI131204:VSJ131204 WCE131204:WCF131204 WMA131204:WMB131204 WVW131204:WVX131204 O196740:P196740 JK196740:JL196740 TG196740:TH196740 ADC196740:ADD196740 AMY196740:AMZ196740 AWU196740:AWV196740 BGQ196740:BGR196740 BQM196740:BQN196740 CAI196740:CAJ196740 CKE196740:CKF196740 CUA196740:CUB196740 DDW196740:DDX196740 DNS196740:DNT196740 DXO196740:DXP196740 EHK196740:EHL196740 ERG196740:ERH196740 FBC196740:FBD196740 FKY196740:FKZ196740 FUU196740:FUV196740 GEQ196740:GER196740 GOM196740:GON196740 GYI196740:GYJ196740 HIE196740:HIF196740 HSA196740:HSB196740 IBW196740:IBX196740 ILS196740:ILT196740 IVO196740:IVP196740 JFK196740:JFL196740 JPG196740:JPH196740 JZC196740:JZD196740 KIY196740:KIZ196740 KSU196740:KSV196740 LCQ196740:LCR196740 LMM196740:LMN196740 LWI196740:LWJ196740 MGE196740:MGF196740 MQA196740:MQB196740 MZW196740:MZX196740 NJS196740:NJT196740 NTO196740:NTP196740 ODK196740:ODL196740 ONG196740:ONH196740 OXC196740:OXD196740 PGY196740:PGZ196740 PQU196740:PQV196740 QAQ196740:QAR196740 QKM196740:QKN196740 QUI196740:QUJ196740 REE196740:REF196740 ROA196740:ROB196740 RXW196740:RXX196740 SHS196740:SHT196740 SRO196740:SRP196740 TBK196740:TBL196740 TLG196740:TLH196740 TVC196740:TVD196740 UEY196740:UEZ196740 UOU196740:UOV196740 UYQ196740:UYR196740 VIM196740:VIN196740 VSI196740:VSJ196740 WCE196740:WCF196740 WMA196740:WMB196740 WVW196740:WVX196740 O262276:P262276 JK262276:JL262276 TG262276:TH262276 ADC262276:ADD262276 AMY262276:AMZ262276 AWU262276:AWV262276 BGQ262276:BGR262276 BQM262276:BQN262276 CAI262276:CAJ262276 CKE262276:CKF262276 CUA262276:CUB262276 DDW262276:DDX262276 DNS262276:DNT262276 DXO262276:DXP262276 EHK262276:EHL262276 ERG262276:ERH262276 FBC262276:FBD262276 FKY262276:FKZ262276 FUU262276:FUV262276 GEQ262276:GER262276 GOM262276:GON262276 GYI262276:GYJ262276 HIE262276:HIF262276 HSA262276:HSB262276 IBW262276:IBX262276 ILS262276:ILT262276 IVO262276:IVP262276 JFK262276:JFL262276 JPG262276:JPH262276 JZC262276:JZD262276 KIY262276:KIZ262276 KSU262276:KSV262276 LCQ262276:LCR262276 LMM262276:LMN262276 LWI262276:LWJ262276 MGE262276:MGF262276 MQA262276:MQB262276 MZW262276:MZX262276 NJS262276:NJT262276 NTO262276:NTP262276 ODK262276:ODL262276 ONG262276:ONH262276 OXC262276:OXD262276 PGY262276:PGZ262276 PQU262276:PQV262276 QAQ262276:QAR262276 QKM262276:QKN262276 QUI262276:QUJ262276 REE262276:REF262276 ROA262276:ROB262276 RXW262276:RXX262276 SHS262276:SHT262276 SRO262276:SRP262276 TBK262276:TBL262276 TLG262276:TLH262276 TVC262276:TVD262276 UEY262276:UEZ262276 UOU262276:UOV262276 UYQ262276:UYR262276 VIM262276:VIN262276 VSI262276:VSJ262276 WCE262276:WCF262276 WMA262276:WMB262276 WVW262276:WVX262276 O327812:P327812 JK327812:JL327812 TG327812:TH327812 ADC327812:ADD327812 AMY327812:AMZ327812 AWU327812:AWV327812 BGQ327812:BGR327812 BQM327812:BQN327812 CAI327812:CAJ327812 CKE327812:CKF327812 CUA327812:CUB327812 DDW327812:DDX327812 DNS327812:DNT327812 DXO327812:DXP327812 EHK327812:EHL327812 ERG327812:ERH327812 FBC327812:FBD327812 FKY327812:FKZ327812 FUU327812:FUV327812 GEQ327812:GER327812 GOM327812:GON327812 GYI327812:GYJ327812 HIE327812:HIF327812 HSA327812:HSB327812 IBW327812:IBX327812 ILS327812:ILT327812 IVO327812:IVP327812 JFK327812:JFL327812 JPG327812:JPH327812 JZC327812:JZD327812 KIY327812:KIZ327812 KSU327812:KSV327812 LCQ327812:LCR327812 LMM327812:LMN327812 LWI327812:LWJ327812 MGE327812:MGF327812 MQA327812:MQB327812 MZW327812:MZX327812 NJS327812:NJT327812 NTO327812:NTP327812 ODK327812:ODL327812 ONG327812:ONH327812 OXC327812:OXD327812 PGY327812:PGZ327812 PQU327812:PQV327812 QAQ327812:QAR327812 QKM327812:QKN327812 QUI327812:QUJ327812 REE327812:REF327812 ROA327812:ROB327812 RXW327812:RXX327812 SHS327812:SHT327812 SRO327812:SRP327812 TBK327812:TBL327812 TLG327812:TLH327812 TVC327812:TVD327812 UEY327812:UEZ327812 UOU327812:UOV327812 UYQ327812:UYR327812 VIM327812:VIN327812 VSI327812:VSJ327812 WCE327812:WCF327812 WMA327812:WMB327812 WVW327812:WVX327812 O393348:P393348 JK393348:JL393348 TG393348:TH393348 ADC393348:ADD393348 AMY393348:AMZ393348 AWU393348:AWV393348 BGQ393348:BGR393348 BQM393348:BQN393348 CAI393348:CAJ393348 CKE393348:CKF393348 CUA393348:CUB393348 DDW393348:DDX393348 DNS393348:DNT393348 DXO393348:DXP393348 EHK393348:EHL393348 ERG393348:ERH393348 FBC393348:FBD393348 FKY393348:FKZ393348 FUU393348:FUV393348 GEQ393348:GER393348 GOM393348:GON393348 GYI393348:GYJ393348 HIE393348:HIF393348 HSA393348:HSB393348 IBW393348:IBX393348 ILS393348:ILT393348 IVO393348:IVP393348 JFK393348:JFL393348 JPG393348:JPH393348 JZC393348:JZD393348 KIY393348:KIZ393348 KSU393348:KSV393348 LCQ393348:LCR393348 LMM393348:LMN393348 LWI393348:LWJ393348 MGE393348:MGF393348 MQA393348:MQB393348 MZW393348:MZX393348 NJS393348:NJT393348 NTO393348:NTP393348 ODK393348:ODL393348 ONG393348:ONH393348 OXC393348:OXD393348 PGY393348:PGZ393348 PQU393348:PQV393348 QAQ393348:QAR393348 QKM393348:QKN393348 QUI393348:QUJ393348 REE393348:REF393348 ROA393348:ROB393348 RXW393348:RXX393348 SHS393348:SHT393348 SRO393348:SRP393348 TBK393348:TBL393348 TLG393348:TLH393348 TVC393348:TVD393348 UEY393348:UEZ393348 UOU393348:UOV393348 UYQ393348:UYR393348 VIM393348:VIN393348 VSI393348:VSJ393348 WCE393348:WCF393348 WMA393348:WMB393348 WVW393348:WVX393348 O458884:P458884 JK458884:JL458884 TG458884:TH458884 ADC458884:ADD458884 AMY458884:AMZ458884 AWU458884:AWV458884 BGQ458884:BGR458884 BQM458884:BQN458884 CAI458884:CAJ458884 CKE458884:CKF458884 CUA458884:CUB458884 DDW458884:DDX458884 DNS458884:DNT458884 DXO458884:DXP458884 EHK458884:EHL458884 ERG458884:ERH458884 FBC458884:FBD458884 FKY458884:FKZ458884 FUU458884:FUV458884 GEQ458884:GER458884 GOM458884:GON458884 GYI458884:GYJ458884 HIE458884:HIF458884 HSA458884:HSB458884 IBW458884:IBX458884 ILS458884:ILT458884 IVO458884:IVP458884 JFK458884:JFL458884 JPG458884:JPH458884 JZC458884:JZD458884 KIY458884:KIZ458884 KSU458884:KSV458884 LCQ458884:LCR458884 LMM458884:LMN458884 LWI458884:LWJ458884 MGE458884:MGF458884 MQA458884:MQB458884 MZW458884:MZX458884 NJS458884:NJT458884 NTO458884:NTP458884 ODK458884:ODL458884 ONG458884:ONH458884 OXC458884:OXD458884 PGY458884:PGZ458884 PQU458884:PQV458884 QAQ458884:QAR458884 QKM458884:QKN458884 QUI458884:QUJ458884 REE458884:REF458884 ROA458884:ROB458884 RXW458884:RXX458884 SHS458884:SHT458884 SRO458884:SRP458884 TBK458884:TBL458884 TLG458884:TLH458884 TVC458884:TVD458884 UEY458884:UEZ458884 UOU458884:UOV458884 UYQ458884:UYR458884 VIM458884:VIN458884 VSI458884:VSJ458884 WCE458884:WCF458884 WMA458884:WMB458884 WVW458884:WVX458884 O524420:P524420 JK524420:JL524420 TG524420:TH524420 ADC524420:ADD524420 AMY524420:AMZ524420 AWU524420:AWV524420 BGQ524420:BGR524420 BQM524420:BQN524420 CAI524420:CAJ524420 CKE524420:CKF524420 CUA524420:CUB524420 DDW524420:DDX524420 DNS524420:DNT524420 DXO524420:DXP524420 EHK524420:EHL524420 ERG524420:ERH524420 FBC524420:FBD524420 FKY524420:FKZ524420 FUU524420:FUV524420 GEQ524420:GER524420 GOM524420:GON524420 GYI524420:GYJ524420 HIE524420:HIF524420 HSA524420:HSB524420 IBW524420:IBX524420 ILS524420:ILT524420 IVO524420:IVP524420 JFK524420:JFL524420 JPG524420:JPH524420 JZC524420:JZD524420 KIY524420:KIZ524420 KSU524420:KSV524420 LCQ524420:LCR524420 LMM524420:LMN524420 LWI524420:LWJ524420 MGE524420:MGF524420 MQA524420:MQB524420 MZW524420:MZX524420 NJS524420:NJT524420 NTO524420:NTP524420 ODK524420:ODL524420 ONG524420:ONH524420 OXC524420:OXD524420 PGY524420:PGZ524420 PQU524420:PQV524420 QAQ524420:QAR524420 QKM524420:QKN524420 QUI524420:QUJ524420 REE524420:REF524420 ROA524420:ROB524420 RXW524420:RXX524420 SHS524420:SHT524420 SRO524420:SRP524420 TBK524420:TBL524420 TLG524420:TLH524420 TVC524420:TVD524420 UEY524420:UEZ524420 UOU524420:UOV524420 UYQ524420:UYR524420 VIM524420:VIN524420 VSI524420:VSJ524420 WCE524420:WCF524420 WMA524420:WMB524420 WVW524420:WVX524420 O589956:P589956 JK589956:JL589956 TG589956:TH589956 ADC589956:ADD589956 AMY589956:AMZ589956 AWU589956:AWV589956 BGQ589956:BGR589956 BQM589956:BQN589956 CAI589956:CAJ589956 CKE589956:CKF589956 CUA589956:CUB589956 DDW589956:DDX589956 DNS589956:DNT589956 DXO589956:DXP589956 EHK589956:EHL589956 ERG589956:ERH589956 FBC589956:FBD589956 FKY589956:FKZ589956 FUU589956:FUV589956 GEQ589956:GER589956 GOM589956:GON589956 GYI589956:GYJ589956 HIE589956:HIF589956 HSA589956:HSB589956 IBW589956:IBX589956 ILS589956:ILT589956 IVO589956:IVP589956 JFK589956:JFL589956 JPG589956:JPH589956 JZC589956:JZD589956 KIY589956:KIZ589956 KSU589956:KSV589956 LCQ589956:LCR589956 LMM589956:LMN589956 LWI589956:LWJ589956 MGE589956:MGF589956 MQA589956:MQB589956 MZW589956:MZX589956 NJS589956:NJT589956 NTO589956:NTP589956 ODK589956:ODL589956 ONG589956:ONH589956 OXC589956:OXD589956 PGY589956:PGZ589956 PQU589956:PQV589956 QAQ589956:QAR589956 QKM589956:QKN589956 QUI589956:QUJ589956 REE589956:REF589956 ROA589956:ROB589956 RXW589956:RXX589956 SHS589956:SHT589956 SRO589956:SRP589956 TBK589956:TBL589956 TLG589956:TLH589956 TVC589956:TVD589956 UEY589956:UEZ589956 UOU589956:UOV589956 UYQ589956:UYR589956 VIM589956:VIN589956 VSI589956:VSJ589956 WCE589956:WCF589956 WMA589956:WMB589956 WVW589956:WVX589956 O655492:P655492 JK655492:JL655492 TG655492:TH655492 ADC655492:ADD655492 AMY655492:AMZ655492 AWU655492:AWV655492 BGQ655492:BGR655492 BQM655492:BQN655492 CAI655492:CAJ655492 CKE655492:CKF655492 CUA655492:CUB655492 DDW655492:DDX655492 DNS655492:DNT655492 DXO655492:DXP655492 EHK655492:EHL655492 ERG655492:ERH655492 FBC655492:FBD655492 FKY655492:FKZ655492 FUU655492:FUV655492 GEQ655492:GER655492 GOM655492:GON655492 GYI655492:GYJ655492 HIE655492:HIF655492 HSA655492:HSB655492 IBW655492:IBX655492 ILS655492:ILT655492 IVO655492:IVP655492 JFK655492:JFL655492 JPG655492:JPH655492 JZC655492:JZD655492 KIY655492:KIZ655492 KSU655492:KSV655492 LCQ655492:LCR655492 LMM655492:LMN655492 LWI655492:LWJ655492 MGE655492:MGF655492 MQA655492:MQB655492 MZW655492:MZX655492 NJS655492:NJT655492 NTO655492:NTP655492 ODK655492:ODL655492 ONG655492:ONH655492 OXC655492:OXD655492 PGY655492:PGZ655492 PQU655492:PQV655492 QAQ655492:QAR655492 QKM655492:QKN655492 QUI655492:QUJ655492 REE655492:REF655492 ROA655492:ROB655492 RXW655492:RXX655492 SHS655492:SHT655492 SRO655492:SRP655492 TBK655492:TBL655492 TLG655492:TLH655492 TVC655492:TVD655492 UEY655492:UEZ655492 UOU655492:UOV655492 UYQ655492:UYR655492 VIM655492:VIN655492 VSI655492:VSJ655492 WCE655492:WCF655492 WMA655492:WMB655492 WVW655492:WVX655492 O721028:P721028 JK721028:JL721028 TG721028:TH721028 ADC721028:ADD721028 AMY721028:AMZ721028 AWU721028:AWV721028 BGQ721028:BGR721028 BQM721028:BQN721028 CAI721028:CAJ721028 CKE721028:CKF721028 CUA721028:CUB721028 DDW721028:DDX721028 DNS721028:DNT721028 DXO721028:DXP721028 EHK721028:EHL721028 ERG721028:ERH721028 FBC721028:FBD721028 FKY721028:FKZ721028 FUU721028:FUV721028 GEQ721028:GER721028 GOM721028:GON721028 GYI721028:GYJ721028 HIE721028:HIF721028 HSA721028:HSB721028 IBW721028:IBX721028 ILS721028:ILT721028 IVO721028:IVP721028 JFK721028:JFL721028 JPG721028:JPH721028 JZC721028:JZD721028 KIY721028:KIZ721028 KSU721028:KSV721028 LCQ721028:LCR721028 LMM721028:LMN721028 LWI721028:LWJ721028 MGE721028:MGF721028 MQA721028:MQB721028 MZW721028:MZX721028 NJS721028:NJT721028 NTO721028:NTP721028 ODK721028:ODL721028 ONG721028:ONH721028 OXC721028:OXD721028 PGY721028:PGZ721028 PQU721028:PQV721028 QAQ721028:QAR721028 QKM721028:QKN721028 QUI721028:QUJ721028 REE721028:REF721028 ROA721028:ROB721028 RXW721028:RXX721028 SHS721028:SHT721028 SRO721028:SRP721028 TBK721028:TBL721028 TLG721028:TLH721028 TVC721028:TVD721028 UEY721028:UEZ721028 UOU721028:UOV721028 UYQ721028:UYR721028 VIM721028:VIN721028 VSI721028:VSJ721028 WCE721028:WCF721028 WMA721028:WMB721028 WVW721028:WVX721028 O786564:P786564 JK786564:JL786564 TG786564:TH786564 ADC786564:ADD786564 AMY786564:AMZ786564 AWU786564:AWV786564 BGQ786564:BGR786564 BQM786564:BQN786564 CAI786564:CAJ786564 CKE786564:CKF786564 CUA786564:CUB786564 DDW786564:DDX786564 DNS786564:DNT786564 DXO786564:DXP786564 EHK786564:EHL786564 ERG786564:ERH786564 FBC786564:FBD786564 FKY786564:FKZ786564 FUU786564:FUV786564 GEQ786564:GER786564 GOM786564:GON786564 GYI786564:GYJ786564 HIE786564:HIF786564 HSA786564:HSB786564 IBW786564:IBX786564 ILS786564:ILT786564 IVO786564:IVP786564 JFK786564:JFL786564 JPG786564:JPH786564 JZC786564:JZD786564 KIY786564:KIZ786564 KSU786564:KSV786564 LCQ786564:LCR786564 LMM786564:LMN786564 LWI786564:LWJ786564 MGE786564:MGF786564 MQA786564:MQB786564 MZW786564:MZX786564 NJS786564:NJT786564 NTO786564:NTP786564 ODK786564:ODL786564 ONG786564:ONH786564 OXC786564:OXD786564 PGY786564:PGZ786564 PQU786564:PQV786564 QAQ786564:QAR786564 QKM786564:QKN786564 QUI786564:QUJ786564 REE786564:REF786564 ROA786564:ROB786564 RXW786564:RXX786564 SHS786564:SHT786564 SRO786564:SRP786564 TBK786564:TBL786564 TLG786564:TLH786564 TVC786564:TVD786564 UEY786564:UEZ786564 UOU786564:UOV786564 UYQ786564:UYR786564 VIM786564:VIN786564 VSI786564:VSJ786564 WCE786564:WCF786564 WMA786564:WMB786564 WVW786564:WVX786564 O852100:P852100 JK852100:JL852100 TG852100:TH852100 ADC852100:ADD852100 AMY852100:AMZ852100 AWU852100:AWV852100 BGQ852100:BGR852100 BQM852100:BQN852100 CAI852100:CAJ852100 CKE852100:CKF852100 CUA852100:CUB852100 DDW852100:DDX852100 DNS852100:DNT852100 DXO852100:DXP852100 EHK852100:EHL852100 ERG852100:ERH852100 FBC852100:FBD852100 FKY852100:FKZ852100 FUU852100:FUV852100 GEQ852100:GER852100 GOM852100:GON852100 GYI852100:GYJ852100 HIE852100:HIF852100 HSA852100:HSB852100 IBW852100:IBX852100 ILS852100:ILT852100 IVO852100:IVP852100 JFK852100:JFL852100 JPG852100:JPH852100 JZC852100:JZD852100 KIY852100:KIZ852100 KSU852100:KSV852100 LCQ852100:LCR852100 LMM852100:LMN852100 LWI852100:LWJ852100 MGE852100:MGF852100 MQA852100:MQB852100 MZW852100:MZX852100 NJS852100:NJT852100 NTO852100:NTP852100 ODK852100:ODL852100 ONG852100:ONH852100 OXC852100:OXD852100 PGY852100:PGZ852100 PQU852100:PQV852100 QAQ852100:QAR852100 QKM852100:QKN852100 QUI852100:QUJ852100 REE852100:REF852100 ROA852100:ROB852100 RXW852100:RXX852100 SHS852100:SHT852100 SRO852100:SRP852100 TBK852100:TBL852100 TLG852100:TLH852100 TVC852100:TVD852100 UEY852100:UEZ852100 UOU852100:UOV852100 UYQ852100:UYR852100 VIM852100:VIN852100 VSI852100:VSJ852100 WCE852100:WCF852100 WMA852100:WMB852100 WVW852100:WVX852100 O917636:P917636 JK917636:JL917636 TG917636:TH917636 ADC917636:ADD917636 AMY917636:AMZ917636 AWU917636:AWV917636 BGQ917636:BGR917636 BQM917636:BQN917636 CAI917636:CAJ917636 CKE917636:CKF917636 CUA917636:CUB917636 DDW917636:DDX917636 DNS917636:DNT917636 DXO917636:DXP917636 EHK917636:EHL917636 ERG917636:ERH917636 FBC917636:FBD917636 FKY917636:FKZ917636 FUU917636:FUV917636 GEQ917636:GER917636 GOM917636:GON917636 GYI917636:GYJ917636 HIE917636:HIF917636 HSA917636:HSB917636 IBW917636:IBX917636 ILS917636:ILT917636 IVO917636:IVP917636 JFK917636:JFL917636 JPG917636:JPH917636 JZC917636:JZD917636 KIY917636:KIZ917636 KSU917636:KSV917636 LCQ917636:LCR917636 LMM917636:LMN917636 LWI917636:LWJ917636 MGE917636:MGF917636 MQA917636:MQB917636 MZW917636:MZX917636 NJS917636:NJT917636 NTO917636:NTP917636 ODK917636:ODL917636 ONG917636:ONH917636 OXC917636:OXD917636 PGY917636:PGZ917636 PQU917636:PQV917636 QAQ917636:QAR917636 QKM917636:QKN917636 QUI917636:QUJ917636 REE917636:REF917636 ROA917636:ROB917636 RXW917636:RXX917636 SHS917636:SHT917636 SRO917636:SRP917636 TBK917636:TBL917636 TLG917636:TLH917636 TVC917636:TVD917636 UEY917636:UEZ917636 UOU917636:UOV917636 UYQ917636:UYR917636 VIM917636:VIN917636 VSI917636:VSJ917636 WCE917636:WCF917636 WMA917636:WMB917636 WVW917636:WVX917636 O983172:P983172 JK983172:JL983172 TG983172:TH983172 ADC983172:ADD983172 AMY983172:AMZ983172 AWU983172:AWV983172 BGQ983172:BGR983172 BQM983172:BQN983172 CAI983172:CAJ983172 CKE983172:CKF983172 CUA983172:CUB983172 DDW983172:DDX983172 DNS983172:DNT983172 DXO983172:DXP983172 EHK983172:EHL983172 ERG983172:ERH983172 FBC983172:FBD983172 FKY983172:FKZ983172 FUU983172:FUV983172 GEQ983172:GER983172 GOM983172:GON983172 GYI983172:GYJ983172 HIE983172:HIF983172 HSA983172:HSB983172 IBW983172:IBX983172 ILS983172:ILT983172 IVO983172:IVP983172 JFK983172:JFL983172 JPG983172:JPH983172 JZC983172:JZD983172 KIY983172:KIZ983172 KSU983172:KSV983172 LCQ983172:LCR983172 LMM983172:LMN983172 LWI983172:LWJ983172 MGE983172:MGF983172 MQA983172:MQB983172 MZW983172:MZX983172 NJS983172:NJT983172 NTO983172:NTP983172 ODK983172:ODL983172 ONG983172:ONH983172 OXC983172:OXD983172 PGY983172:PGZ983172 PQU983172:PQV983172 QAQ983172:QAR983172 QKM983172:QKN983172 QUI983172:QUJ983172 REE983172:REF983172 ROA983172:ROB983172 RXW983172:RXX983172 SHS983172:SHT983172 SRO983172:SRP983172 TBK983172:TBL983172 TLG983172:TLH983172 TVC983172:TVD983172 UEY983172:UEZ983172 UOU983172:UOV983172 UYQ983172:UYR983172 VIM983172:VIN983172 VSI983172:VSJ983172 WCE983172:WCF983172 WMA983172:WMB983172 WVW983172:WVX983172" xr:uid="{00000000-0002-0000-0B00-000004000000}">
      <formula1>$AM$132:$AM$134</formula1>
    </dataValidation>
  </dataValidations>
  <pageMargins left="0.70866141732283472" right="0.70866141732283472" top="0.74803149606299213" bottom="0.74803149606299213" header="0.31496062992125984" footer="0.31496062992125984"/>
  <pageSetup paperSize="9" scale="72" orientation="portrait" blackAndWhite="1" r:id="rId1"/>
  <rowBreaks count="2" manualBreakCount="2">
    <brk id="73" max="24" man="1"/>
    <brk id="133" max="24"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00B0F0"/>
    <pageSetUpPr fitToPage="1"/>
  </sheetPr>
  <dimension ref="A1:AN165"/>
  <sheetViews>
    <sheetView view="pageBreakPreview" topLeftCell="A55" zoomScaleNormal="100" zoomScaleSheetLayoutView="100" workbookViewId="0">
      <selection activeCell="AB7" sqref="AB7"/>
    </sheetView>
  </sheetViews>
  <sheetFormatPr defaultColWidth="3.6640625" defaultRowHeight="13.2"/>
  <cols>
    <col min="1" max="1" width="4.33203125" style="1" customWidth="1"/>
    <col min="2" max="8" width="3.6640625" style="1" customWidth="1"/>
    <col min="9" max="9" width="4.109375" style="1" customWidth="1"/>
    <col min="10" max="17" width="3.6640625" style="1" customWidth="1"/>
    <col min="18" max="18" width="6.21875" style="1" customWidth="1"/>
    <col min="19" max="22" width="3.6640625" style="1" customWidth="1"/>
    <col min="23" max="23" width="4.6640625" style="1" customWidth="1"/>
    <col min="24" max="24" width="3.6640625" style="1" customWidth="1"/>
    <col min="25" max="25" width="4.6640625" style="1" customWidth="1"/>
    <col min="26" max="27" width="3.6640625" style="1" customWidth="1"/>
    <col min="28" max="28" width="8.6640625" style="1" customWidth="1"/>
    <col min="29" max="33" width="3.6640625" style="1"/>
    <col min="34" max="34" width="5.44140625" style="1" bestFit="1" customWidth="1"/>
    <col min="35" max="35" width="6.44140625" style="1" bestFit="1" customWidth="1"/>
    <col min="36" max="38" width="3.6640625" style="1"/>
    <col min="39" max="40" width="0" style="1" hidden="1" customWidth="1"/>
    <col min="41" max="256" width="3.6640625" style="1"/>
    <col min="257" max="257" width="4.33203125" style="1" customWidth="1"/>
    <col min="258" max="278" width="3.6640625" style="1" customWidth="1"/>
    <col min="279" max="279" width="4.6640625" style="1" customWidth="1"/>
    <col min="280" max="280" width="3.6640625" style="1" customWidth="1"/>
    <col min="281" max="281" width="4.6640625" style="1" customWidth="1"/>
    <col min="282" max="283" width="3.6640625" style="1" customWidth="1"/>
    <col min="284" max="284" width="8.6640625" style="1" customWidth="1"/>
    <col min="285" max="294" width="3.6640625" style="1"/>
    <col min="295" max="296" width="0" style="1" hidden="1" customWidth="1"/>
    <col min="297" max="512" width="3.6640625" style="1"/>
    <col min="513" max="513" width="4.33203125" style="1" customWidth="1"/>
    <col min="514" max="534" width="3.6640625" style="1" customWidth="1"/>
    <col min="535" max="535" width="4.6640625" style="1" customWidth="1"/>
    <col min="536" max="536" width="3.6640625" style="1" customWidth="1"/>
    <col min="537" max="537" width="4.6640625" style="1" customWidth="1"/>
    <col min="538" max="539" width="3.6640625" style="1" customWidth="1"/>
    <col min="540" max="540" width="8.6640625" style="1" customWidth="1"/>
    <col min="541" max="550" width="3.6640625" style="1"/>
    <col min="551" max="552" width="0" style="1" hidden="1" customWidth="1"/>
    <col min="553" max="768" width="3.6640625" style="1"/>
    <col min="769" max="769" width="4.33203125" style="1" customWidth="1"/>
    <col min="770" max="790" width="3.6640625" style="1" customWidth="1"/>
    <col min="791" max="791" width="4.6640625" style="1" customWidth="1"/>
    <col min="792" max="792" width="3.6640625" style="1" customWidth="1"/>
    <col min="793" max="793" width="4.6640625" style="1" customWidth="1"/>
    <col min="794" max="795" width="3.6640625" style="1" customWidth="1"/>
    <col min="796" max="796" width="8.6640625" style="1" customWidth="1"/>
    <col min="797" max="806" width="3.6640625" style="1"/>
    <col min="807" max="808" width="0" style="1" hidden="1" customWidth="1"/>
    <col min="809" max="1024" width="3.6640625" style="1"/>
    <col min="1025" max="1025" width="4.33203125" style="1" customWidth="1"/>
    <col min="1026" max="1046" width="3.6640625" style="1" customWidth="1"/>
    <col min="1047" max="1047" width="4.6640625" style="1" customWidth="1"/>
    <col min="1048" max="1048" width="3.6640625" style="1" customWidth="1"/>
    <col min="1049" max="1049" width="4.6640625" style="1" customWidth="1"/>
    <col min="1050" max="1051" width="3.6640625" style="1" customWidth="1"/>
    <col min="1052" max="1052" width="8.6640625" style="1" customWidth="1"/>
    <col min="1053" max="1062" width="3.6640625" style="1"/>
    <col min="1063" max="1064" width="0" style="1" hidden="1" customWidth="1"/>
    <col min="1065" max="1280" width="3.6640625" style="1"/>
    <col min="1281" max="1281" width="4.33203125" style="1" customWidth="1"/>
    <col min="1282" max="1302" width="3.6640625" style="1" customWidth="1"/>
    <col min="1303" max="1303" width="4.6640625" style="1" customWidth="1"/>
    <col min="1304" max="1304" width="3.6640625" style="1" customWidth="1"/>
    <col min="1305" max="1305" width="4.6640625" style="1" customWidth="1"/>
    <col min="1306" max="1307" width="3.6640625" style="1" customWidth="1"/>
    <col min="1308" max="1308" width="8.6640625" style="1" customWidth="1"/>
    <col min="1309" max="1318" width="3.6640625" style="1"/>
    <col min="1319" max="1320" width="0" style="1" hidden="1" customWidth="1"/>
    <col min="1321" max="1536" width="3.6640625" style="1"/>
    <col min="1537" max="1537" width="4.33203125" style="1" customWidth="1"/>
    <col min="1538" max="1558" width="3.6640625" style="1" customWidth="1"/>
    <col min="1559" max="1559" width="4.6640625" style="1" customWidth="1"/>
    <col min="1560" max="1560" width="3.6640625" style="1" customWidth="1"/>
    <col min="1561" max="1561" width="4.6640625" style="1" customWidth="1"/>
    <col min="1562" max="1563" width="3.6640625" style="1" customWidth="1"/>
    <col min="1564" max="1564" width="8.6640625" style="1" customWidth="1"/>
    <col min="1565" max="1574" width="3.6640625" style="1"/>
    <col min="1575" max="1576" width="0" style="1" hidden="1" customWidth="1"/>
    <col min="1577" max="1792" width="3.6640625" style="1"/>
    <col min="1793" max="1793" width="4.33203125" style="1" customWidth="1"/>
    <col min="1794" max="1814" width="3.6640625" style="1" customWidth="1"/>
    <col min="1815" max="1815" width="4.6640625" style="1" customWidth="1"/>
    <col min="1816" max="1816" width="3.6640625" style="1" customWidth="1"/>
    <col min="1817" max="1817" width="4.6640625" style="1" customWidth="1"/>
    <col min="1818" max="1819" width="3.6640625" style="1" customWidth="1"/>
    <col min="1820" max="1820" width="8.6640625" style="1" customWidth="1"/>
    <col min="1821" max="1830" width="3.6640625" style="1"/>
    <col min="1831" max="1832" width="0" style="1" hidden="1" customWidth="1"/>
    <col min="1833" max="2048" width="3.6640625" style="1"/>
    <col min="2049" max="2049" width="4.33203125" style="1" customWidth="1"/>
    <col min="2050" max="2070" width="3.6640625" style="1" customWidth="1"/>
    <col min="2071" max="2071" width="4.6640625" style="1" customWidth="1"/>
    <col min="2072" max="2072" width="3.6640625" style="1" customWidth="1"/>
    <col min="2073" max="2073" width="4.6640625" style="1" customWidth="1"/>
    <col min="2074" max="2075" width="3.6640625" style="1" customWidth="1"/>
    <col min="2076" max="2076" width="8.6640625" style="1" customWidth="1"/>
    <col min="2077" max="2086" width="3.6640625" style="1"/>
    <col min="2087" max="2088" width="0" style="1" hidden="1" customWidth="1"/>
    <col min="2089" max="2304" width="3.6640625" style="1"/>
    <col min="2305" max="2305" width="4.33203125" style="1" customWidth="1"/>
    <col min="2306" max="2326" width="3.6640625" style="1" customWidth="1"/>
    <col min="2327" max="2327" width="4.6640625" style="1" customWidth="1"/>
    <col min="2328" max="2328" width="3.6640625" style="1" customWidth="1"/>
    <col min="2329" max="2329" width="4.6640625" style="1" customWidth="1"/>
    <col min="2330" max="2331" width="3.6640625" style="1" customWidth="1"/>
    <col min="2332" max="2332" width="8.6640625" style="1" customWidth="1"/>
    <col min="2333" max="2342" width="3.6640625" style="1"/>
    <col min="2343" max="2344" width="0" style="1" hidden="1" customWidth="1"/>
    <col min="2345" max="2560" width="3.6640625" style="1"/>
    <col min="2561" max="2561" width="4.33203125" style="1" customWidth="1"/>
    <col min="2562" max="2582" width="3.6640625" style="1" customWidth="1"/>
    <col min="2583" max="2583" width="4.6640625" style="1" customWidth="1"/>
    <col min="2584" max="2584" width="3.6640625" style="1" customWidth="1"/>
    <col min="2585" max="2585" width="4.6640625" style="1" customWidth="1"/>
    <col min="2586" max="2587" width="3.6640625" style="1" customWidth="1"/>
    <col min="2588" max="2588" width="8.6640625" style="1" customWidth="1"/>
    <col min="2589" max="2598" width="3.6640625" style="1"/>
    <col min="2599" max="2600" width="0" style="1" hidden="1" customWidth="1"/>
    <col min="2601" max="2816" width="3.6640625" style="1"/>
    <col min="2817" max="2817" width="4.33203125" style="1" customWidth="1"/>
    <col min="2818" max="2838" width="3.6640625" style="1" customWidth="1"/>
    <col min="2839" max="2839" width="4.6640625" style="1" customWidth="1"/>
    <col min="2840" max="2840" width="3.6640625" style="1" customWidth="1"/>
    <col min="2841" max="2841" width="4.6640625" style="1" customWidth="1"/>
    <col min="2842" max="2843" width="3.6640625" style="1" customWidth="1"/>
    <col min="2844" max="2844" width="8.6640625" style="1" customWidth="1"/>
    <col min="2845" max="2854" width="3.6640625" style="1"/>
    <col min="2855" max="2856" width="0" style="1" hidden="1" customWidth="1"/>
    <col min="2857" max="3072" width="3.6640625" style="1"/>
    <col min="3073" max="3073" width="4.33203125" style="1" customWidth="1"/>
    <col min="3074" max="3094" width="3.6640625" style="1" customWidth="1"/>
    <col min="3095" max="3095" width="4.6640625" style="1" customWidth="1"/>
    <col min="3096" max="3096" width="3.6640625" style="1" customWidth="1"/>
    <col min="3097" max="3097" width="4.6640625" style="1" customWidth="1"/>
    <col min="3098" max="3099" width="3.6640625" style="1" customWidth="1"/>
    <col min="3100" max="3100" width="8.6640625" style="1" customWidth="1"/>
    <col min="3101" max="3110" width="3.6640625" style="1"/>
    <col min="3111" max="3112" width="0" style="1" hidden="1" customWidth="1"/>
    <col min="3113" max="3328" width="3.6640625" style="1"/>
    <col min="3329" max="3329" width="4.33203125" style="1" customWidth="1"/>
    <col min="3330" max="3350" width="3.6640625" style="1" customWidth="1"/>
    <col min="3351" max="3351" width="4.6640625" style="1" customWidth="1"/>
    <col min="3352" max="3352" width="3.6640625" style="1" customWidth="1"/>
    <col min="3353" max="3353" width="4.6640625" style="1" customWidth="1"/>
    <col min="3354" max="3355" width="3.6640625" style="1" customWidth="1"/>
    <col min="3356" max="3356" width="8.6640625" style="1" customWidth="1"/>
    <col min="3357" max="3366" width="3.6640625" style="1"/>
    <col min="3367" max="3368" width="0" style="1" hidden="1" customWidth="1"/>
    <col min="3369" max="3584" width="3.6640625" style="1"/>
    <col min="3585" max="3585" width="4.33203125" style="1" customWidth="1"/>
    <col min="3586" max="3606" width="3.6640625" style="1" customWidth="1"/>
    <col min="3607" max="3607" width="4.6640625" style="1" customWidth="1"/>
    <col min="3608" max="3608" width="3.6640625" style="1" customWidth="1"/>
    <col min="3609" max="3609" width="4.6640625" style="1" customWidth="1"/>
    <col min="3610" max="3611" width="3.6640625" style="1" customWidth="1"/>
    <col min="3612" max="3612" width="8.6640625" style="1" customWidth="1"/>
    <col min="3613" max="3622" width="3.6640625" style="1"/>
    <col min="3623" max="3624" width="0" style="1" hidden="1" customWidth="1"/>
    <col min="3625" max="3840" width="3.6640625" style="1"/>
    <col min="3841" max="3841" width="4.33203125" style="1" customWidth="1"/>
    <col min="3842" max="3862" width="3.6640625" style="1" customWidth="1"/>
    <col min="3863" max="3863" width="4.6640625" style="1" customWidth="1"/>
    <col min="3864" max="3864" width="3.6640625" style="1" customWidth="1"/>
    <col min="3865" max="3865" width="4.6640625" style="1" customWidth="1"/>
    <col min="3866" max="3867" width="3.6640625" style="1" customWidth="1"/>
    <col min="3868" max="3868" width="8.6640625" style="1" customWidth="1"/>
    <col min="3869" max="3878" width="3.6640625" style="1"/>
    <col min="3879" max="3880" width="0" style="1" hidden="1" customWidth="1"/>
    <col min="3881" max="4096" width="3.6640625" style="1"/>
    <col min="4097" max="4097" width="4.33203125" style="1" customWidth="1"/>
    <col min="4098" max="4118" width="3.6640625" style="1" customWidth="1"/>
    <col min="4119" max="4119" width="4.6640625" style="1" customWidth="1"/>
    <col min="4120" max="4120" width="3.6640625" style="1" customWidth="1"/>
    <col min="4121" max="4121" width="4.6640625" style="1" customWidth="1"/>
    <col min="4122" max="4123" width="3.6640625" style="1" customWidth="1"/>
    <col min="4124" max="4124" width="8.6640625" style="1" customWidth="1"/>
    <col min="4125" max="4134" width="3.6640625" style="1"/>
    <col min="4135" max="4136" width="0" style="1" hidden="1" customWidth="1"/>
    <col min="4137" max="4352" width="3.6640625" style="1"/>
    <col min="4353" max="4353" width="4.33203125" style="1" customWidth="1"/>
    <col min="4354" max="4374" width="3.6640625" style="1" customWidth="1"/>
    <col min="4375" max="4375" width="4.6640625" style="1" customWidth="1"/>
    <col min="4376" max="4376" width="3.6640625" style="1" customWidth="1"/>
    <col min="4377" max="4377" width="4.6640625" style="1" customWidth="1"/>
    <col min="4378" max="4379" width="3.6640625" style="1" customWidth="1"/>
    <col min="4380" max="4380" width="8.6640625" style="1" customWidth="1"/>
    <col min="4381" max="4390" width="3.6640625" style="1"/>
    <col min="4391" max="4392" width="0" style="1" hidden="1" customWidth="1"/>
    <col min="4393" max="4608" width="3.6640625" style="1"/>
    <col min="4609" max="4609" width="4.33203125" style="1" customWidth="1"/>
    <col min="4610" max="4630" width="3.6640625" style="1" customWidth="1"/>
    <col min="4631" max="4631" width="4.6640625" style="1" customWidth="1"/>
    <col min="4632" max="4632" width="3.6640625" style="1" customWidth="1"/>
    <col min="4633" max="4633" width="4.6640625" style="1" customWidth="1"/>
    <col min="4634" max="4635" width="3.6640625" style="1" customWidth="1"/>
    <col min="4636" max="4636" width="8.6640625" style="1" customWidth="1"/>
    <col min="4637" max="4646" width="3.6640625" style="1"/>
    <col min="4647" max="4648" width="0" style="1" hidden="1" customWidth="1"/>
    <col min="4649" max="4864" width="3.6640625" style="1"/>
    <col min="4865" max="4865" width="4.33203125" style="1" customWidth="1"/>
    <col min="4866" max="4886" width="3.6640625" style="1" customWidth="1"/>
    <col min="4887" max="4887" width="4.6640625" style="1" customWidth="1"/>
    <col min="4888" max="4888" width="3.6640625" style="1" customWidth="1"/>
    <col min="4889" max="4889" width="4.6640625" style="1" customWidth="1"/>
    <col min="4890" max="4891" width="3.6640625" style="1" customWidth="1"/>
    <col min="4892" max="4892" width="8.6640625" style="1" customWidth="1"/>
    <col min="4893" max="4902" width="3.6640625" style="1"/>
    <col min="4903" max="4904" width="0" style="1" hidden="1" customWidth="1"/>
    <col min="4905" max="5120" width="3.6640625" style="1"/>
    <col min="5121" max="5121" width="4.33203125" style="1" customWidth="1"/>
    <col min="5122" max="5142" width="3.6640625" style="1" customWidth="1"/>
    <col min="5143" max="5143" width="4.6640625" style="1" customWidth="1"/>
    <col min="5144" max="5144" width="3.6640625" style="1" customWidth="1"/>
    <col min="5145" max="5145" width="4.6640625" style="1" customWidth="1"/>
    <col min="5146" max="5147" width="3.6640625" style="1" customWidth="1"/>
    <col min="5148" max="5148" width="8.6640625" style="1" customWidth="1"/>
    <col min="5149" max="5158" width="3.6640625" style="1"/>
    <col min="5159" max="5160" width="0" style="1" hidden="1" customWidth="1"/>
    <col min="5161" max="5376" width="3.6640625" style="1"/>
    <col min="5377" max="5377" width="4.33203125" style="1" customWidth="1"/>
    <col min="5378" max="5398" width="3.6640625" style="1" customWidth="1"/>
    <col min="5399" max="5399" width="4.6640625" style="1" customWidth="1"/>
    <col min="5400" max="5400" width="3.6640625" style="1" customWidth="1"/>
    <col min="5401" max="5401" width="4.6640625" style="1" customWidth="1"/>
    <col min="5402" max="5403" width="3.6640625" style="1" customWidth="1"/>
    <col min="5404" max="5404" width="8.6640625" style="1" customWidth="1"/>
    <col min="5405" max="5414" width="3.6640625" style="1"/>
    <col min="5415" max="5416" width="0" style="1" hidden="1" customWidth="1"/>
    <col min="5417" max="5632" width="3.6640625" style="1"/>
    <col min="5633" max="5633" width="4.33203125" style="1" customWidth="1"/>
    <col min="5634" max="5654" width="3.6640625" style="1" customWidth="1"/>
    <col min="5655" max="5655" width="4.6640625" style="1" customWidth="1"/>
    <col min="5656" max="5656" width="3.6640625" style="1" customWidth="1"/>
    <col min="5657" max="5657" width="4.6640625" style="1" customWidth="1"/>
    <col min="5658" max="5659" width="3.6640625" style="1" customWidth="1"/>
    <col min="5660" max="5660" width="8.6640625" style="1" customWidth="1"/>
    <col min="5661" max="5670" width="3.6640625" style="1"/>
    <col min="5671" max="5672" width="0" style="1" hidden="1" customWidth="1"/>
    <col min="5673" max="5888" width="3.6640625" style="1"/>
    <col min="5889" max="5889" width="4.33203125" style="1" customWidth="1"/>
    <col min="5890" max="5910" width="3.6640625" style="1" customWidth="1"/>
    <col min="5911" max="5911" width="4.6640625" style="1" customWidth="1"/>
    <col min="5912" max="5912" width="3.6640625" style="1" customWidth="1"/>
    <col min="5913" max="5913" width="4.6640625" style="1" customWidth="1"/>
    <col min="5914" max="5915" width="3.6640625" style="1" customWidth="1"/>
    <col min="5916" max="5916" width="8.6640625" style="1" customWidth="1"/>
    <col min="5917" max="5926" width="3.6640625" style="1"/>
    <col min="5927" max="5928" width="0" style="1" hidden="1" customWidth="1"/>
    <col min="5929" max="6144" width="3.6640625" style="1"/>
    <col min="6145" max="6145" width="4.33203125" style="1" customWidth="1"/>
    <col min="6146" max="6166" width="3.6640625" style="1" customWidth="1"/>
    <col min="6167" max="6167" width="4.6640625" style="1" customWidth="1"/>
    <col min="6168" max="6168" width="3.6640625" style="1" customWidth="1"/>
    <col min="6169" max="6169" width="4.6640625" style="1" customWidth="1"/>
    <col min="6170" max="6171" width="3.6640625" style="1" customWidth="1"/>
    <col min="6172" max="6172" width="8.6640625" style="1" customWidth="1"/>
    <col min="6173" max="6182" width="3.6640625" style="1"/>
    <col min="6183" max="6184" width="0" style="1" hidden="1" customWidth="1"/>
    <col min="6185" max="6400" width="3.6640625" style="1"/>
    <col min="6401" max="6401" width="4.33203125" style="1" customWidth="1"/>
    <col min="6402" max="6422" width="3.6640625" style="1" customWidth="1"/>
    <col min="6423" max="6423" width="4.6640625" style="1" customWidth="1"/>
    <col min="6424" max="6424" width="3.6640625" style="1" customWidth="1"/>
    <col min="6425" max="6425" width="4.6640625" style="1" customWidth="1"/>
    <col min="6426" max="6427" width="3.6640625" style="1" customWidth="1"/>
    <col min="6428" max="6428" width="8.6640625" style="1" customWidth="1"/>
    <col min="6429" max="6438" width="3.6640625" style="1"/>
    <col min="6439" max="6440" width="0" style="1" hidden="1" customWidth="1"/>
    <col min="6441" max="6656" width="3.6640625" style="1"/>
    <col min="6657" max="6657" width="4.33203125" style="1" customWidth="1"/>
    <col min="6658" max="6678" width="3.6640625" style="1" customWidth="1"/>
    <col min="6679" max="6679" width="4.6640625" style="1" customWidth="1"/>
    <col min="6680" max="6680" width="3.6640625" style="1" customWidth="1"/>
    <col min="6681" max="6681" width="4.6640625" style="1" customWidth="1"/>
    <col min="6682" max="6683" width="3.6640625" style="1" customWidth="1"/>
    <col min="6684" max="6684" width="8.6640625" style="1" customWidth="1"/>
    <col min="6685" max="6694" width="3.6640625" style="1"/>
    <col min="6695" max="6696" width="0" style="1" hidden="1" customWidth="1"/>
    <col min="6697" max="6912" width="3.6640625" style="1"/>
    <col min="6913" max="6913" width="4.33203125" style="1" customWidth="1"/>
    <col min="6914" max="6934" width="3.6640625" style="1" customWidth="1"/>
    <col min="6935" max="6935" width="4.6640625" style="1" customWidth="1"/>
    <col min="6936" max="6936" width="3.6640625" style="1" customWidth="1"/>
    <col min="6937" max="6937" width="4.6640625" style="1" customWidth="1"/>
    <col min="6938" max="6939" width="3.6640625" style="1" customWidth="1"/>
    <col min="6940" max="6940" width="8.6640625" style="1" customWidth="1"/>
    <col min="6941" max="6950" width="3.6640625" style="1"/>
    <col min="6951" max="6952" width="0" style="1" hidden="1" customWidth="1"/>
    <col min="6953" max="7168" width="3.6640625" style="1"/>
    <col min="7169" max="7169" width="4.33203125" style="1" customWidth="1"/>
    <col min="7170" max="7190" width="3.6640625" style="1" customWidth="1"/>
    <col min="7191" max="7191" width="4.6640625" style="1" customWidth="1"/>
    <col min="7192" max="7192" width="3.6640625" style="1" customWidth="1"/>
    <col min="7193" max="7193" width="4.6640625" style="1" customWidth="1"/>
    <col min="7194" max="7195" width="3.6640625" style="1" customWidth="1"/>
    <col min="7196" max="7196" width="8.6640625" style="1" customWidth="1"/>
    <col min="7197" max="7206" width="3.6640625" style="1"/>
    <col min="7207" max="7208" width="0" style="1" hidden="1" customWidth="1"/>
    <col min="7209" max="7424" width="3.6640625" style="1"/>
    <col min="7425" max="7425" width="4.33203125" style="1" customWidth="1"/>
    <col min="7426" max="7446" width="3.6640625" style="1" customWidth="1"/>
    <col min="7447" max="7447" width="4.6640625" style="1" customWidth="1"/>
    <col min="7448" max="7448" width="3.6640625" style="1" customWidth="1"/>
    <col min="7449" max="7449" width="4.6640625" style="1" customWidth="1"/>
    <col min="7450" max="7451" width="3.6640625" style="1" customWidth="1"/>
    <col min="7452" max="7452" width="8.6640625" style="1" customWidth="1"/>
    <col min="7453" max="7462" width="3.6640625" style="1"/>
    <col min="7463" max="7464" width="0" style="1" hidden="1" customWidth="1"/>
    <col min="7465" max="7680" width="3.6640625" style="1"/>
    <col min="7681" max="7681" width="4.33203125" style="1" customWidth="1"/>
    <col min="7682" max="7702" width="3.6640625" style="1" customWidth="1"/>
    <col min="7703" max="7703" width="4.6640625" style="1" customWidth="1"/>
    <col min="7704" max="7704" width="3.6640625" style="1" customWidth="1"/>
    <col min="7705" max="7705" width="4.6640625" style="1" customWidth="1"/>
    <col min="7706" max="7707" width="3.6640625" style="1" customWidth="1"/>
    <col min="7708" max="7708" width="8.6640625" style="1" customWidth="1"/>
    <col min="7709" max="7718" width="3.6640625" style="1"/>
    <col min="7719" max="7720" width="0" style="1" hidden="1" customWidth="1"/>
    <col min="7721" max="7936" width="3.6640625" style="1"/>
    <col min="7937" max="7937" width="4.33203125" style="1" customWidth="1"/>
    <col min="7938" max="7958" width="3.6640625" style="1" customWidth="1"/>
    <col min="7959" max="7959" width="4.6640625" style="1" customWidth="1"/>
    <col min="7960" max="7960" width="3.6640625" style="1" customWidth="1"/>
    <col min="7961" max="7961" width="4.6640625" style="1" customWidth="1"/>
    <col min="7962" max="7963" width="3.6640625" style="1" customWidth="1"/>
    <col min="7964" max="7964" width="8.6640625" style="1" customWidth="1"/>
    <col min="7965" max="7974" width="3.6640625" style="1"/>
    <col min="7975" max="7976" width="0" style="1" hidden="1" customWidth="1"/>
    <col min="7977" max="8192" width="3.6640625" style="1"/>
    <col min="8193" max="8193" width="4.33203125" style="1" customWidth="1"/>
    <col min="8194" max="8214" width="3.6640625" style="1" customWidth="1"/>
    <col min="8215" max="8215" width="4.6640625" style="1" customWidth="1"/>
    <col min="8216" max="8216" width="3.6640625" style="1" customWidth="1"/>
    <col min="8217" max="8217" width="4.6640625" style="1" customWidth="1"/>
    <col min="8218" max="8219" width="3.6640625" style="1" customWidth="1"/>
    <col min="8220" max="8220" width="8.6640625" style="1" customWidth="1"/>
    <col min="8221" max="8230" width="3.6640625" style="1"/>
    <col min="8231" max="8232" width="0" style="1" hidden="1" customWidth="1"/>
    <col min="8233" max="8448" width="3.6640625" style="1"/>
    <col min="8449" max="8449" width="4.33203125" style="1" customWidth="1"/>
    <col min="8450" max="8470" width="3.6640625" style="1" customWidth="1"/>
    <col min="8471" max="8471" width="4.6640625" style="1" customWidth="1"/>
    <col min="8472" max="8472" width="3.6640625" style="1" customWidth="1"/>
    <col min="8473" max="8473" width="4.6640625" style="1" customWidth="1"/>
    <col min="8474" max="8475" width="3.6640625" style="1" customWidth="1"/>
    <col min="8476" max="8476" width="8.6640625" style="1" customWidth="1"/>
    <col min="8477" max="8486" width="3.6640625" style="1"/>
    <col min="8487" max="8488" width="0" style="1" hidden="1" customWidth="1"/>
    <col min="8489" max="8704" width="3.6640625" style="1"/>
    <col min="8705" max="8705" width="4.33203125" style="1" customWidth="1"/>
    <col min="8706" max="8726" width="3.6640625" style="1" customWidth="1"/>
    <col min="8727" max="8727" width="4.6640625" style="1" customWidth="1"/>
    <col min="8728" max="8728" width="3.6640625" style="1" customWidth="1"/>
    <col min="8729" max="8729" width="4.6640625" style="1" customWidth="1"/>
    <col min="8730" max="8731" width="3.6640625" style="1" customWidth="1"/>
    <col min="8732" max="8732" width="8.6640625" style="1" customWidth="1"/>
    <col min="8733" max="8742" width="3.6640625" style="1"/>
    <col min="8743" max="8744" width="0" style="1" hidden="1" customWidth="1"/>
    <col min="8745" max="8960" width="3.6640625" style="1"/>
    <col min="8961" max="8961" width="4.33203125" style="1" customWidth="1"/>
    <col min="8962" max="8982" width="3.6640625" style="1" customWidth="1"/>
    <col min="8983" max="8983" width="4.6640625" style="1" customWidth="1"/>
    <col min="8984" max="8984" width="3.6640625" style="1" customWidth="1"/>
    <col min="8985" max="8985" width="4.6640625" style="1" customWidth="1"/>
    <col min="8986" max="8987" width="3.6640625" style="1" customWidth="1"/>
    <col min="8988" max="8988" width="8.6640625" style="1" customWidth="1"/>
    <col min="8989" max="8998" width="3.6640625" style="1"/>
    <col min="8999" max="9000" width="0" style="1" hidden="1" customWidth="1"/>
    <col min="9001" max="9216" width="3.6640625" style="1"/>
    <col min="9217" max="9217" width="4.33203125" style="1" customWidth="1"/>
    <col min="9218" max="9238" width="3.6640625" style="1" customWidth="1"/>
    <col min="9239" max="9239" width="4.6640625" style="1" customWidth="1"/>
    <col min="9240" max="9240" width="3.6640625" style="1" customWidth="1"/>
    <col min="9241" max="9241" width="4.6640625" style="1" customWidth="1"/>
    <col min="9242" max="9243" width="3.6640625" style="1" customWidth="1"/>
    <col min="9244" max="9244" width="8.6640625" style="1" customWidth="1"/>
    <col min="9245" max="9254" width="3.6640625" style="1"/>
    <col min="9255" max="9256" width="0" style="1" hidden="1" customWidth="1"/>
    <col min="9257" max="9472" width="3.6640625" style="1"/>
    <col min="9473" max="9473" width="4.33203125" style="1" customWidth="1"/>
    <col min="9474" max="9494" width="3.6640625" style="1" customWidth="1"/>
    <col min="9495" max="9495" width="4.6640625" style="1" customWidth="1"/>
    <col min="9496" max="9496" width="3.6640625" style="1" customWidth="1"/>
    <col min="9497" max="9497" width="4.6640625" style="1" customWidth="1"/>
    <col min="9498" max="9499" width="3.6640625" style="1" customWidth="1"/>
    <col min="9500" max="9500" width="8.6640625" style="1" customWidth="1"/>
    <col min="9501" max="9510" width="3.6640625" style="1"/>
    <col min="9511" max="9512" width="0" style="1" hidden="1" customWidth="1"/>
    <col min="9513" max="9728" width="3.6640625" style="1"/>
    <col min="9729" max="9729" width="4.33203125" style="1" customWidth="1"/>
    <col min="9730" max="9750" width="3.6640625" style="1" customWidth="1"/>
    <col min="9751" max="9751" width="4.6640625" style="1" customWidth="1"/>
    <col min="9752" max="9752" width="3.6640625" style="1" customWidth="1"/>
    <col min="9753" max="9753" width="4.6640625" style="1" customWidth="1"/>
    <col min="9754" max="9755" width="3.6640625" style="1" customWidth="1"/>
    <col min="9756" max="9756" width="8.6640625" style="1" customWidth="1"/>
    <col min="9757" max="9766" width="3.6640625" style="1"/>
    <col min="9767" max="9768" width="0" style="1" hidden="1" customWidth="1"/>
    <col min="9769" max="9984" width="3.6640625" style="1"/>
    <col min="9985" max="9985" width="4.33203125" style="1" customWidth="1"/>
    <col min="9986" max="10006" width="3.6640625" style="1" customWidth="1"/>
    <col min="10007" max="10007" width="4.6640625" style="1" customWidth="1"/>
    <col min="10008" max="10008" width="3.6640625" style="1" customWidth="1"/>
    <col min="10009" max="10009" width="4.6640625" style="1" customWidth="1"/>
    <col min="10010" max="10011" width="3.6640625" style="1" customWidth="1"/>
    <col min="10012" max="10012" width="8.6640625" style="1" customWidth="1"/>
    <col min="10013" max="10022" width="3.6640625" style="1"/>
    <col min="10023" max="10024" width="0" style="1" hidden="1" customWidth="1"/>
    <col min="10025" max="10240" width="3.6640625" style="1"/>
    <col min="10241" max="10241" width="4.33203125" style="1" customWidth="1"/>
    <col min="10242" max="10262" width="3.6640625" style="1" customWidth="1"/>
    <col min="10263" max="10263" width="4.6640625" style="1" customWidth="1"/>
    <col min="10264" max="10264" width="3.6640625" style="1" customWidth="1"/>
    <col min="10265" max="10265" width="4.6640625" style="1" customWidth="1"/>
    <col min="10266" max="10267" width="3.6640625" style="1" customWidth="1"/>
    <col min="10268" max="10268" width="8.6640625" style="1" customWidth="1"/>
    <col min="10269" max="10278" width="3.6640625" style="1"/>
    <col min="10279" max="10280" width="0" style="1" hidden="1" customWidth="1"/>
    <col min="10281" max="10496" width="3.6640625" style="1"/>
    <col min="10497" max="10497" width="4.33203125" style="1" customWidth="1"/>
    <col min="10498" max="10518" width="3.6640625" style="1" customWidth="1"/>
    <col min="10519" max="10519" width="4.6640625" style="1" customWidth="1"/>
    <col min="10520" max="10520" width="3.6640625" style="1" customWidth="1"/>
    <col min="10521" max="10521" width="4.6640625" style="1" customWidth="1"/>
    <col min="10522" max="10523" width="3.6640625" style="1" customWidth="1"/>
    <col min="10524" max="10524" width="8.6640625" style="1" customWidth="1"/>
    <col min="10525" max="10534" width="3.6640625" style="1"/>
    <col min="10535" max="10536" width="0" style="1" hidden="1" customWidth="1"/>
    <col min="10537" max="10752" width="3.6640625" style="1"/>
    <col min="10753" max="10753" width="4.33203125" style="1" customWidth="1"/>
    <col min="10754" max="10774" width="3.6640625" style="1" customWidth="1"/>
    <col min="10775" max="10775" width="4.6640625" style="1" customWidth="1"/>
    <col min="10776" max="10776" width="3.6640625" style="1" customWidth="1"/>
    <col min="10777" max="10777" width="4.6640625" style="1" customWidth="1"/>
    <col min="10778" max="10779" width="3.6640625" style="1" customWidth="1"/>
    <col min="10780" max="10780" width="8.6640625" style="1" customWidth="1"/>
    <col min="10781" max="10790" width="3.6640625" style="1"/>
    <col min="10791" max="10792" width="0" style="1" hidden="1" customWidth="1"/>
    <col min="10793" max="11008" width="3.6640625" style="1"/>
    <col min="11009" max="11009" width="4.33203125" style="1" customWidth="1"/>
    <col min="11010" max="11030" width="3.6640625" style="1" customWidth="1"/>
    <col min="11031" max="11031" width="4.6640625" style="1" customWidth="1"/>
    <col min="11032" max="11032" width="3.6640625" style="1" customWidth="1"/>
    <col min="11033" max="11033" width="4.6640625" style="1" customWidth="1"/>
    <col min="11034" max="11035" width="3.6640625" style="1" customWidth="1"/>
    <col min="11036" max="11036" width="8.6640625" style="1" customWidth="1"/>
    <col min="11037" max="11046" width="3.6640625" style="1"/>
    <col min="11047" max="11048" width="0" style="1" hidden="1" customWidth="1"/>
    <col min="11049" max="11264" width="3.6640625" style="1"/>
    <col min="11265" max="11265" width="4.33203125" style="1" customWidth="1"/>
    <col min="11266" max="11286" width="3.6640625" style="1" customWidth="1"/>
    <col min="11287" max="11287" width="4.6640625" style="1" customWidth="1"/>
    <col min="11288" max="11288" width="3.6640625" style="1" customWidth="1"/>
    <col min="11289" max="11289" width="4.6640625" style="1" customWidth="1"/>
    <col min="11290" max="11291" width="3.6640625" style="1" customWidth="1"/>
    <col min="11292" max="11292" width="8.6640625" style="1" customWidth="1"/>
    <col min="11293" max="11302" width="3.6640625" style="1"/>
    <col min="11303" max="11304" width="0" style="1" hidden="1" customWidth="1"/>
    <col min="11305" max="11520" width="3.6640625" style="1"/>
    <col min="11521" max="11521" width="4.33203125" style="1" customWidth="1"/>
    <col min="11522" max="11542" width="3.6640625" style="1" customWidth="1"/>
    <col min="11543" max="11543" width="4.6640625" style="1" customWidth="1"/>
    <col min="11544" max="11544" width="3.6640625" style="1" customWidth="1"/>
    <col min="11545" max="11545" width="4.6640625" style="1" customWidth="1"/>
    <col min="11546" max="11547" width="3.6640625" style="1" customWidth="1"/>
    <col min="11548" max="11548" width="8.6640625" style="1" customWidth="1"/>
    <col min="11549" max="11558" width="3.6640625" style="1"/>
    <col min="11559" max="11560" width="0" style="1" hidden="1" customWidth="1"/>
    <col min="11561" max="11776" width="3.6640625" style="1"/>
    <col min="11777" max="11777" width="4.33203125" style="1" customWidth="1"/>
    <col min="11778" max="11798" width="3.6640625" style="1" customWidth="1"/>
    <col min="11799" max="11799" width="4.6640625" style="1" customWidth="1"/>
    <col min="11800" max="11800" width="3.6640625" style="1" customWidth="1"/>
    <col min="11801" max="11801" width="4.6640625" style="1" customWidth="1"/>
    <col min="11802" max="11803" width="3.6640625" style="1" customWidth="1"/>
    <col min="11804" max="11804" width="8.6640625" style="1" customWidth="1"/>
    <col min="11805" max="11814" width="3.6640625" style="1"/>
    <col min="11815" max="11816" width="0" style="1" hidden="1" customWidth="1"/>
    <col min="11817" max="12032" width="3.6640625" style="1"/>
    <col min="12033" max="12033" width="4.33203125" style="1" customWidth="1"/>
    <col min="12034" max="12054" width="3.6640625" style="1" customWidth="1"/>
    <col min="12055" max="12055" width="4.6640625" style="1" customWidth="1"/>
    <col min="12056" max="12056" width="3.6640625" style="1" customWidth="1"/>
    <col min="12057" max="12057" width="4.6640625" style="1" customWidth="1"/>
    <col min="12058" max="12059" width="3.6640625" style="1" customWidth="1"/>
    <col min="12060" max="12060" width="8.6640625" style="1" customWidth="1"/>
    <col min="12061" max="12070" width="3.6640625" style="1"/>
    <col min="12071" max="12072" width="0" style="1" hidden="1" customWidth="1"/>
    <col min="12073" max="12288" width="3.6640625" style="1"/>
    <col min="12289" max="12289" width="4.33203125" style="1" customWidth="1"/>
    <col min="12290" max="12310" width="3.6640625" style="1" customWidth="1"/>
    <col min="12311" max="12311" width="4.6640625" style="1" customWidth="1"/>
    <col min="12312" max="12312" width="3.6640625" style="1" customWidth="1"/>
    <col min="12313" max="12313" width="4.6640625" style="1" customWidth="1"/>
    <col min="12314" max="12315" width="3.6640625" style="1" customWidth="1"/>
    <col min="12316" max="12316" width="8.6640625" style="1" customWidth="1"/>
    <col min="12317" max="12326" width="3.6640625" style="1"/>
    <col min="12327" max="12328" width="0" style="1" hidden="1" customWidth="1"/>
    <col min="12329" max="12544" width="3.6640625" style="1"/>
    <col min="12545" max="12545" width="4.33203125" style="1" customWidth="1"/>
    <col min="12546" max="12566" width="3.6640625" style="1" customWidth="1"/>
    <col min="12567" max="12567" width="4.6640625" style="1" customWidth="1"/>
    <col min="12568" max="12568" width="3.6640625" style="1" customWidth="1"/>
    <col min="12569" max="12569" width="4.6640625" style="1" customWidth="1"/>
    <col min="12570" max="12571" width="3.6640625" style="1" customWidth="1"/>
    <col min="12572" max="12572" width="8.6640625" style="1" customWidth="1"/>
    <col min="12573" max="12582" width="3.6640625" style="1"/>
    <col min="12583" max="12584" width="0" style="1" hidden="1" customWidth="1"/>
    <col min="12585" max="12800" width="3.6640625" style="1"/>
    <col min="12801" max="12801" width="4.33203125" style="1" customWidth="1"/>
    <col min="12802" max="12822" width="3.6640625" style="1" customWidth="1"/>
    <col min="12823" max="12823" width="4.6640625" style="1" customWidth="1"/>
    <col min="12824" max="12824" width="3.6640625" style="1" customWidth="1"/>
    <col min="12825" max="12825" width="4.6640625" style="1" customWidth="1"/>
    <col min="12826" max="12827" width="3.6640625" style="1" customWidth="1"/>
    <col min="12828" max="12828" width="8.6640625" style="1" customWidth="1"/>
    <col min="12829" max="12838" width="3.6640625" style="1"/>
    <col min="12839" max="12840" width="0" style="1" hidden="1" customWidth="1"/>
    <col min="12841" max="13056" width="3.6640625" style="1"/>
    <col min="13057" max="13057" width="4.33203125" style="1" customWidth="1"/>
    <col min="13058" max="13078" width="3.6640625" style="1" customWidth="1"/>
    <col min="13079" max="13079" width="4.6640625" style="1" customWidth="1"/>
    <col min="13080" max="13080" width="3.6640625" style="1" customWidth="1"/>
    <col min="13081" max="13081" width="4.6640625" style="1" customWidth="1"/>
    <col min="13082" max="13083" width="3.6640625" style="1" customWidth="1"/>
    <col min="13084" max="13084" width="8.6640625" style="1" customWidth="1"/>
    <col min="13085" max="13094" width="3.6640625" style="1"/>
    <col min="13095" max="13096" width="0" style="1" hidden="1" customWidth="1"/>
    <col min="13097" max="13312" width="3.6640625" style="1"/>
    <col min="13313" max="13313" width="4.33203125" style="1" customWidth="1"/>
    <col min="13314" max="13334" width="3.6640625" style="1" customWidth="1"/>
    <col min="13335" max="13335" width="4.6640625" style="1" customWidth="1"/>
    <col min="13336" max="13336" width="3.6640625" style="1" customWidth="1"/>
    <col min="13337" max="13337" width="4.6640625" style="1" customWidth="1"/>
    <col min="13338" max="13339" width="3.6640625" style="1" customWidth="1"/>
    <col min="13340" max="13340" width="8.6640625" style="1" customWidth="1"/>
    <col min="13341" max="13350" width="3.6640625" style="1"/>
    <col min="13351" max="13352" width="0" style="1" hidden="1" customWidth="1"/>
    <col min="13353" max="13568" width="3.6640625" style="1"/>
    <col min="13569" max="13569" width="4.33203125" style="1" customWidth="1"/>
    <col min="13570" max="13590" width="3.6640625" style="1" customWidth="1"/>
    <col min="13591" max="13591" width="4.6640625" style="1" customWidth="1"/>
    <col min="13592" max="13592" width="3.6640625" style="1" customWidth="1"/>
    <col min="13593" max="13593" width="4.6640625" style="1" customWidth="1"/>
    <col min="13594" max="13595" width="3.6640625" style="1" customWidth="1"/>
    <col min="13596" max="13596" width="8.6640625" style="1" customWidth="1"/>
    <col min="13597" max="13606" width="3.6640625" style="1"/>
    <col min="13607" max="13608" width="0" style="1" hidden="1" customWidth="1"/>
    <col min="13609" max="13824" width="3.6640625" style="1"/>
    <col min="13825" max="13825" width="4.33203125" style="1" customWidth="1"/>
    <col min="13826" max="13846" width="3.6640625" style="1" customWidth="1"/>
    <col min="13847" max="13847" width="4.6640625" style="1" customWidth="1"/>
    <col min="13848" max="13848" width="3.6640625" style="1" customWidth="1"/>
    <col min="13849" max="13849" width="4.6640625" style="1" customWidth="1"/>
    <col min="13850" max="13851" width="3.6640625" style="1" customWidth="1"/>
    <col min="13852" max="13852" width="8.6640625" style="1" customWidth="1"/>
    <col min="13853" max="13862" width="3.6640625" style="1"/>
    <col min="13863" max="13864" width="0" style="1" hidden="1" customWidth="1"/>
    <col min="13865" max="14080" width="3.6640625" style="1"/>
    <col min="14081" max="14081" width="4.33203125" style="1" customWidth="1"/>
    <col min="14082" max="14102" width="3.6640625" style="1" customWidth="1"/>
    <col min="14103" max="14103" width="4.6640625" style="1" customWidth="1"/>
    <col min="14104" max="14104" width="3.6640625" style="1" customWidth="1"/>
    <col min="14105" max="14105" width="4.6640625" style="1" customWidth="1"/>
    <col min="14106" max="14107" width="3.6640625" style="1" customWidth="1"/>
    <col min="14108" max="14108" width="8.6640625" style="1" customWidth="1"/>
    <col min="14109" max="14118" width="3.6640625" style="1"/>
    <col min="14119" max="14120" width="0" style="1" hidden="1" customWidth="1"/>
    <col min="14121" max="14336" width="3.6640625" style="1"/>
    <col min="14337" max="14337" width="4.33203125" style="1" customWidth="1"/>
    <col min="14338" max="14358" width="3.6640625" style="1" customWidth="1"/>
    <col min="14359" max="14359" width="4.6640625" style="1" customWidth="1"/>
    <col min="14360" max="14360" width="3.6640625" style="1" customWidth="1"/>
    <col min="14361" max="14361" width="4.6640625" style="1" customWidth="1"/>
    <col min="14362" max="14363" width="3.6640625" style="1" customWidth="1"/>
    <col min="14364" max="14364" width="8.6640625" style="1" customWidth="1"/>
    <col min="14365" max="14374" width="3.6640625" style="1"/>
    <col min="14375" max="14376" width="0" style="1" hidden="1" customWidth="1"/>
    <col min="14377" max="14592" width="3.6640625" style="1"/>
    <col min="14593" max="14593" width="4.33203125" style="1" customWidth="1"/>
    <col min="14594" max="14614" width="3.6640625" style="1" customWidth="1"/>
    <col min="14615" max="14615" width="4.6640625" style="1" customWidth="1"/>
    <col min="14616" max="14616" width="3.6640625" style="1" customWidth="1"/>
    <col min="14617" max="14617" width="4.6640625" style="1" customWidth="1"/>
    <col min="14618" max="14619" width="3.6640625" style="1" customWidth="1"/>
    <col min="14620" max="14620" width="8.6640625" style="1" customWidth="1"/>
    <col min="14621" max="14630" width="3.6640625" style="1"/>
    <col min="14631" max="14632" width="0" style="1" hidden="1" customWidth="1"/>
    <col min="14633" max="14848" width="3.6640625" style="1"/>
    <col min="14849" max="14849" width="4.33203125" style="1" customWidth="1"/>
    <col min="14850" max="14870" width="3.6640625" style="1" customWidth="1"/>
    <col min="14871" max="14871" width="4.6640625" style="1" customWidth="1"/>
    <col min="14872" max="14872" width="3.6640625" style="1" customWidth="1"/>
    <col min="14873" max="14873" width="4.6640625" style="1" customWidth="1"/>
    <col min="14874" max="14875" width="3.6640625" style="1" customWidth="1"/>
    <col min="14876" max="14876" width="8.6640625" style="1" customWidth="1"/>
    <col min="14877" max="14886" width="3.6640625" style="1"/>
    <col min="14887" max="14888" width="0" style="1" hidden="1" customWidth="1"/>
    <col min="14889" max="15104" width="3.6640625" style="1"/>
    <col min="15105" max="15105" width="4.33203125" style="1" customWidth="1"/>
    <col min="15106" max="15126" width="3.6640625" style="1" customWidth="1"/>
    <col min="15127" max="15127" width="4.6640625" style="1" customWidth="1"/>
    <col min="15128" max="15128" width="3.6640625" style="1" customWidth="1"/>
    <col min="15129" max="15129" width="4.6640625" style="1" customWidth="1"/>
    <col min="15130" max="15131" width="3.6640625" style="1" customWidth="1"/>
    <col min="15132" max="15132" width="8.6640625" style="1" customWidth="1"/>
    <col min="15133" max="15142" width="3.6640625" style="1"/>
    <col min="15143" max="15144" width="0" style="1" hidden="1" customWidth="1"/>
    <col min="15145" max="15360" width="3.6640625" style="1"/>
    <col min="15361" max="15361" width="4.33203125" style="1" customWidth="1"/>
    <col min="15362" max="15382" width="3.6640625" style="1" customWidth="1"/>
    <col min="15383" max="15383" width="4.6640625" style="1" customWidth="1"/>
    <col min="15384" max="15384" width="3.6640625" style="1" customWidth="1"/>
    <col min="15385" max="15385" width="4.6640625" style="1" customWidth="1"/>
    <col min="15386" max="15387" width="3.6640625" style="1" customWidth="1"/>
    <col min="15388" max="15388" width="8.6640625" style="1" customWidth="1"/>
    <col min="15389" max="15398" width="3.6640625" style="1"/>
    <col min="15399" max="15400" width="0" style="1" hidden="1" customWidth="1"/>
    <col min="15401" max="15616" width="3.6640625" style="1"/>
    <col min="15617" max="15617" width="4.33203125" style="1" customWidth="1"/>
    <col min="15618" max="15638" width="3.6640625" style="1" customWidth="1"/>
    <col min="15639" max="15639" width="4.6640625" style="1" customWidth="1"/>
    <col min="15640" max="15640" width="3.6640625" style="1" customWidth="1"/>
    <col min="15641" max="15641" width="4.6640625" style="1" customWidth="1"/>
    <col min="15642" max="15643" width="3.6640625" style="1" customWidth="1"/>
    <col min="15644" max="15644" width="8.6640625" style="1" customWidth="1"/>
    <col min="15645" max="15654" width="3.6640625" style="1"/>
    <col min="15655" max="15656" width="0" style="1" hidden="1" customWidth="1"/>
    <col min="15657" max="15872" width="3.6640625" style="1"/>
    <col min="15873" max="15873" width="4.33203125" style="1" customWidth="1"/>
    <col min="15874" max="15894" width="3.6640625" style="1" customWidth="1"/>
    <col min="15895" max="15895" width="4.6640625" style="1" customWidth="1"/>
    <col min="15896" max="15896" width="3.6640625" style="1" customWidth="1"/>
    <col min="15897" max="15897" width="4.6640625" style="1" customWidth="1"/>
    <col min="15898" max="15899" width="3.6640625" style="1" customWidth="1"/>
    <col min="15900" max="15900" width="8.6640625" style="1" customWidth="1"/>
    <col min="15901" max="15910" width="3.6640625" style="1"/>
    <col min="15911" max="15912" width="0" style="1" hidden="1" customWidth="1"/>
    <col min="15913" max="16128" width="3.6640625" style="1"/>
    <col min="16129" max="16129" width="4.33203125" style="1" customWidth="1"/>
    <col min="16130" max="16150" width="3.6640625" style="1" customWidth="1"/>
    <col min="16151" max="16151" width="4.6640625" style="1" customWidth="1"/>
    <col min="16152" max="16152" width="3.6640625" style="1" customWidth="1"/>
    <col min="16153" max="16153" width="4.6640625" style="1" customWidth="1"/>
    <col min="16154" max="16155" width="3.6640625" style="1" customWidth="1"/>
    <col min="16156" max="16156" width="8.6640625" style="1" customWidth="1"/>
    <col min="16157" max="16166" width="3.6640625" style="1"/>
    <col min="16167" max="16168" width="0" style="1" hidden="1" customWidth="1"/>
    <col min="16169" max="16384" width="3.6640625" style="1"/>
  </cols>
  <sheetData>
    <row r="1" spans="1:29" ht="18.75" customHeight="1">
      <c r="A1" s="1" t="s">
        <v>522</v>
      </c>
      <c r="B1" s="298"/>
      <c r="AA1" s="1" t="s">
        <v>370</v>
      </c>
    </row>
    <row r="2" spans="1:29" ht="9" customHeight="1"/>
    <row r="3" spans="1:29" ht="18.75" customHeight="1">
      <c r="A3" s="846" t="s">
        <v>523</v>
      </c>
      <c r="B3" s="846"/>
      <c r="C3" s="846"/>
      <c r="D3" s="846"/>
      <c r="E3" s="846"/>
      <c r="F3" s="846"/>
      <c r="G3" s="846"/>
      <c r="H3" s="846"/>
      <c r="I3" s="846"/>
      <c r="J3" s="846"/>
      <c r="K3" s="846"/>
      <c r="L3" s="846"/>
      <c r="M3" s="846"/>
      <c r="N3" s="846"/>
      <c r="O3" s="846"/>
      <c r="P3" s="846"/>
      <c r="Q3" s="846"/>
      <c r="R3" s="846"/>
      <c r="S3" s="846"/>
      <c r="T3" s="846"/>
      <c r="U3" s="846"/>
      <c r="V3" s="846"/>
      <c r="W3" s="846"/>
      <c r="X3" s="846"/>
      <c r="Y3" s="846"/>
      <c r="AA3" s="1" t="s">
        <v>183</v>
      </c>
    </row>
    <row r="4" spans="1:29" ht="9" customHeight="1"/>
    <row r="5" spans="1:29" ht="18.75" customHeight="1">
      <c r="L5" s="10"/>
      <c r="N5" s="73" t="s">
        <v>372</v>
      </c>
    </row>
    <row r="6" spans="1:29" ht="18.75" customHeight="1">
      <c r="N6" s="1251"/>
      <c r="O6" s="1251"/>
      <c r="P6" s="1251"/>
      <c r="Q6" s="1251"/>
      <c r="R6" s="1251"/>
      <c r="S6" s="1251"/>
      <c r="T6" s="1251"/>
      <c r="U6" s="1251"/>
      <c r="V6" s="1251"/>
      <c r="W6" s="1251"/>
      <c r="X6" s="1251"/>
      <c r="Y6" s="1251"/>
    </row>
    <row r="7" spans="1:29" ht="18.75" customHeight="1">
      <c r="A7" s="1" t="s">
        <v>373</v>
      </c>
      <c r="I7" s="147"/>
      <c r="J7" s="1" t="s">
        <v>374</v>
      </c>
      <c r="N7" s="19"/>
      <c r="O7" s="19"/>
      <c r="P7" s="19"/>
      <c r="Q7" s="19"/>
      <c r="R7" s="19"/>
      <c r="S7" s="19"/>
      <c r="T7" s="19"/>
      <c r="U7" s="19"/>
      <c r="V7" s="19"/>
      <c r="W7" s="19"/>
      <c r="X7" s="19"/>
      <c r="Y7" s="19"/>
    </row>
    <row r="8" spans="1:29" ht="18.75" customHeight="1">
      <c r="A8" s="1" t="s">
        <v>46</v>
      </c>
      <c r="B8" s="845" t="s">
        <v>375</v>
      </c>
      <c r="C8" s="845"/>
      <c r="D8" s="845"/>
      <c r="E8" s="845"/>
      <c r="F8" s="845"/>
      <c r="G8" s="845"/>
      <c r="H8" s="845"/>
      <c r="I8" s="845"/>
      <c r="J8" s="845"/>
      <c r="K8" s="845"/>
      <c r="L8" s="845"/>
      <c r="M8" s="845"/>
      <c r="N8" s="845"/>
      <c r="O8" s="845"/>
      <c r="P8" s="845"/>
      <c r="Q8" s="845"/>
      <c r="R8" s="845"/>
      <c r="S8" s="845"/>
      <c r="T8" s="845"/>
      <c r="U8" s="845"/>
      <c r="V8" s="845"/>
      <c r="W8" s="845"/>
      <c r="X8" s="845"/>
      <c r="Y8" s="845"/>
    </row>
    <row r="9" spans="1:29" ht="18.75" customHeight="1">
      <c r="B9" s="845"/>
      <c r="C9" s="845"/>
      <c r="D9" s="845"/>
      <c r="E9" s="845"/>
      <c r="F9" s="845"/>
      <c r="G9" s="845"/>
      <c r="H9" s="845"/>
      <c r="I9" s="845"/>
      <c r="J9" s="845"/>
      <c r="K9" s="845"/>
      <c r="L9" s="845"/>
      <c r="M9" s="845"/>
      <c r="N9" s="845"/>
      <c r="O9" s="845"/>
      <c r="P9" s="845"/>
      <c r="Q9" s="845"/>
      <c r="R9" s="845"/>
      <c r="S9" s="845"/>
      <c r="T9" s="845"/>
      <c r="U9" s="845"/>
      <c r="V9" s="845"/>
      <c r="W9" s="845"/>
      <c r="X9" s="845"/>
      <c r="Y9" s="845"/>
    </row>
    <row r="10" spans="1:29" ht="18.75" customHeight="1">
      <c r="N10" s="19"/>
      <c r="O10" s="19"/>
      <c r="P10" s="19"/>
      <c r="Q10" s="19"/>
      <c r="R10" s="19"/>
      <c r="S10" s="19"/>
      <c r="T10" s="19"/>
      <c r="U10" s="19"/>
      <c r="V10" s="19"/>
      <c r="W10" s="19"/>
      <c r="X10" s="19"/>
      <c r="Y10" s="19"/>
    </row>
    <row r="11" spans="1:29" ht="15" customHeight="1">
      <c r="A11" s="1" t="s">
        <v>376</v>
      </c>
    </row>
    <row r="12" spans="1:29" ht="15" customHeight="1">
      <c r="A12" s="1" t="s">
        <v>524</v>
      </c>
      <c r="AC12" s="1" t="s">
        <v>525</v>
      </c>
    </row>
    <row r="13" spans="1:29" ht="15" customHeight="1">
      <c r="B13" s="1228" t="s">
        <v>378</v>
      </c>
      <c r="C13" s="1229"/>
      <c r="D13" s="1229"/>
      <c r="E13" s="1229"/>
      <c r="F13" s="1229"/>
      <c r="G13" s="1229"/>
      <c r="H13" s="1229"/>
      <c r="I13" s="1229"/>
      <c r="J13" s="1229"/>
      <c r="K13" s="1229"/>
      <c r="L13" s="1230"/>
      <c r="M13" s="1234" t="s">
        <v>379</v>
      </c>
      <c r="N13" s="1235"/>
      <c r="O13" s="1235"/>
      <c r="P13" s="1235"/>
      <c r="Q13" s="1235"/>
      <c r="R13" s="1235"/>
      <c r="S13" s="1235"/>
      <c r="T13" s="1235"/>
      <c r="U13" s="1235"/>
      <c r="V13" s="1235"/>
      <c r="W13" s="1235"/>
      <c r="X13" s="1235"/>
      <c r="Y13" s="1236"/>
    </row>
    <row r="14" spans="1:29" ht="15" customHeight="1">
      <c r="B14" s="1231"/>
      <c r="C14" s="1232"/>
      <c r="D14" s="1232"/>
      <c r="E14" s="1232"/>
      <c r="F14" s="1232"/>
      <c r="G14" s="1232"/>
      <c r="H14" s="1232"/>
      <c r="I14" s="1232"/>
      <c r="J14" s="1232"/>
      <c r="K14" s="1232"/>
      <c r="L14" s="1233"/>
      <c r="M14" s="1234" t="s">
        <v>380</v>
      </c>
      <c r="N14" s="1235"/>
      <c r="O14" s="1235"/>
      <c r="P14" s="1236"/>
      <c r="Q14" s="1234" t="s">
        <v>381</v>
      </c>
      <c r="R14" s="1235"/>
      <c r="S14" s="1235"/>
      <c r="T14" s="1236"/>
      <c r="U14" s="1234" t="s">
        <v>382</v>
      </c>
      <c r="V14" s="1235"/>
      <c r="W14" s="1235"/>
      <c r="X14" s="1235"/>
      <c r="Y14" s="1236"/>
    </row>
    <row r="15" spans="1:29" ht="15" customHeight="1">
      <c r="B15" s="74" t="s">
        <v>383</v>
      </c>
      <c r="C15" s="53"/>
      <c r="D15" s="53"/>
      <c r="E15" s="53"/>
      <c r="F15" s="53"/>
      <c r="G15" s="53"/>
      <c r="H15" s="53"/>
      <c r="I15" s="53"/>
      <c r="J15" s="53"/>
      <c r="K15" s="53"/>
      <c r="L15" s="53"/>
      <c r="M15" s="1248">
        <f>'第2号様式別紙2-1（臨床研修（医師）事業計画書）'!D8</f>
        <v>0</v>
      </c>
      <c r="N15" s="1249"/>
      <c r="O15" s="1249"/>
      <c r="P15" s="342" t="s">
        <v>384</v>
      </c>
      <c r="Q15" s="1248">
        <f>'第2号様式別紙2-1（臨床研修（医師）事業計画書）'!D21</f>
        <v>0</v>
      </c>
      <c r="R15" s="1249"/>
      <c r="S15" s="1249"/>
      <c r="T15" s="23" t="s">
        <v>384</v>
      </c>
      <c r="U15" s="51" t="s">
        <v>385</v>
      </c>
      <c r="V15" s="1250">
        <f>SUM(M15+Q15)</f>
        <v>0</v>
      </c>
      <c r="W15" s="1250"/>
      <c r="X15" s="1250"/>
      <c r="Y15" s="23" t="s">
        <v>386</v>
      </c>
    </row>
    <row r="16" spans="1:29" ht="15" customHeight="1">
      <c r="B16" s="74" t="s">
        <v>387</v>
      </c>
      <c r="C16" s="53"/>
      <c r="D16" s="53"/>
      <c r="E16" s="53"/>
      <c r="F16" s="53"/>
      <c r="G16" s="53"/>
      <c r="H16" s="53"/>
      <c r="I16" s="53"/>
      <c r="J16" s="53"/>
      <c r="K16" s="53"/>
      <c r="L16" s="53"/>
      <c r="M16" s="1248">
        <f>'第2号様式別紙2-1（臨床研修（医師）事業計画書）'!E8</f>
        <v>0</v>
      </c>
      <c r="N16" s="1249"/>
      <c r="O16" s="1249"/>
      <c r="P16" s="342" t="s">
        <v>384</v>
      </c>
      <c r="Q16" s="1248">
        <f>'第2号様式別紙2-1（臨床研修（医師）事業計画書）'!E21</f>
        <v>0</v>
      </c>
      <c r="R16" s="1249"/>
      <c r="S16" s="1249"/>
      <c r="T16" s="23" t="s">
        <v>384</v>
      </c>
      <c r="U16" s="149"/>
      <c r="V16" s="1250">
        <f>SUM(M16+Q16)</f>
        <v>0</v>
      </c>
      <c r="W16" s="1250"/>
      <c r="X16" s="1250"/>
      <c r="Y16" s="23" t="s">
        <v>386</v>
      </c>
    </row>
    <row r="17" spans="1:25" ht="15" customHeight="1">
      <c r="B17" s="74" t="s">
        <v>388</v>
      </c>
      <c r="C17" s="53"/>
      <c r="D17" s="53"/>
      <c r="E17" s="53"/>
      <c r="F17" s="53"/>
      <c r="G17" s="53"/>
      <c r="H17" s="53"/>
      <c r="I17" s="53"/>
      <c r="J17" s="53"/>
      <c r="K17" s="53"/>
      <c r="L17" s="53"/>
      <c r="M17" s="1252">
        <f>SUM(M15:O16)</f>
        <v>0</v>
      </c>
      <c r="N17" s="1250"/>
      <c r="O17" s="1250"/>
      <c r="P17" s="342" t="s">
        <v>384</v>
      </c>
      <c r="Q17" s="1299">
        <f>SUM(Q15:S16)</f>
        <v>0</v>
      </c>
      <c r="R17" s="1294"/>
      <c r="S17" s="1294"/>
      <c r="T17" s="343" t="s">
        <v>384</v>
      </c>
      <c r="U17" s="344" t="s">
        <v>389</v>
      </c>
      <c r="V17" s="1294">
        <f>SUM(V15:X16)</f>
        <v>0</v>
      </c>
      <c r="W17" s="1294"/>
      <c r="X17" s="1294"/>
      <c r="Y17" s="23" t="s">
        <v>386</v>
      </c>
    </row>
    <row r="18" spans="1:25" ht="12" customHeight="1">
      <c r="B18" s="73" t="s">
        <v>390</v>
      </c>
      <c r="C18" s="92"/>
      <c r="D18" s="92"/>
      <c r="E18" s="92"/>
      <c r="F18" s="92"/>
      <c r="G18" s="92"/>
      <c r="H18" s="92"/>
      <c r="I18" s="92"/>
      <c r="J18" s="92"/>
      <c r="K18" s="92"/>
      <c r="L18" s="92"/>
      <c r="M18" s="92"/>
      <c r="N18" s="62"/>
      <c r="O18" s="62"/>
      <c r="P18" s="62"/>
      <c r="Q18" s="62"/>
      <c r="R18" s="62"/>
      <c r="S18" s="62"/>
      <c r="T18" s="62"/>
      <c r="U18" s="62"/>
      <c r="V18" s="62"/>
      <c r="W18" s="62"/>
      <c r="X18" s="62"/>
      <c r="Y18" s="62"/>
    </row>
    <row r="19" spans="1:25" ht="12" customHeight="1">
      <c r="B19" s="73" t="s">
        <v>526</v>
      </c>
      <c r="C19" s="73"/>
      <c r="D19" s="73"/>
      <c r="E19" s="73"/>
      <c r="F19" s="73"/>
      <c r="G19" s="73"/>
      <c r="H19" s="73"/>
      <c r="I19" s="73"/>
      <c r="J19" s="73"/>
      <c r="K19" s="73"/>
      <c r="L19" s="73"/>
      <c r="M19" s="73"/>
    </row>
    <row r="20" spans="1:25" ht="12" customHeight="1">
      <c r="B20" s="1284" t="s">
        <v>527</v>
      </c>
      <c r="C20" s="1285"/>
      <c r="D20" s="1285"/>
      <c r="E20" s="1285"/>
      <c r="F20" s="1285"/>
      <c r="G20" s="1285"/>
      <c r="H20" s="1285"/>
      <c r="I20" s="1285"/>
      <c r="J20" s="1285"/>
      <c r="K20" s="1285"/>
      <c r="L20" s="1285"/>
      <c r="M20" s="1285"/>
      <c r="N20" s="1285"/>
      <c r="O20" s="1285"/>
      <c r="P20" s="1285"/>
      <c r="Q20" s="1285"/>
      <c r="R20" s="1285"/>
      <c r="S20" s="1285"/>
      <c r="T20" s="1285"/>
      <c r="U20" s="1285"/>
      <c r="V20" s="1285"/>
      <c r="W20" s="1285"/>
      <c r="X20" s="1285"/>
      <c r="Y20" s="1285"/>
    </row>
    <row r="21" spans="1:25" ht="12" customHeight="1">
      <c r="B21" s="363"/>
      <c r="C21" s="394" t="s">
        <v>392</v>
      </c>
      <c r="D21" s="363"/>
      <c r="E21" s="363"/>
      <c r="F21" s="363"/>
      <c r="G21" s="363"/>
      <c r="H21" s="363"/>
      <c r="I21" s="363"/>
      <c r="J21" s="363"/>
      <c r="K21" s="363"/>
      <c r="L21" s="363"/>
      <c r="M21" s="363"/>
      <c r="N21" s="363"/>
      <c r="O21" s="363"/>
      <c r="P21" s="363"/>
      <c r="Q21" s="363"/>
      <c r="R21" s="363"/>
      <c r="S21" s="363"/>
      <c r="T21" s="363"/>
      <c r="U21" s="363"/>
      <c r="V21" s="363"/>
      <c r="W21" s="363"/>
      <c r="X21" s="363"/>
      <c r="Y21" s="363"/>
    </row>
    <row r="22" spans="1:25" ht="9" customHeight="1"/>
    <row r="23" spans="1:25" ht="15" customHeight="1">
      <c r="A23" s="1" t="s">
        <v>393</v>
      </c>
    </row>
    <row r="24" spans="1:25" ht="15" customHeight="1">
      <c r="B24" s="1" t="s">
        <v>394</v>
      </c>
    </row>
    <row r="25" spans="1:25" ht="15" customHeight="1">
      <c r="B25" s="74" t="s">
        <v>395</v>
      </c>
      <c r="C25" s="75"/>
      <c r="D25" s="75"/>
      <c r="E25" s="75"/>
      <c r="F25" s="75"/>
      <c r="G25" s="75"/>
      <c r="H25" s="75"/>
      <c r="I25" s="76"/>
      <c r="J25" s="1243">
        <f>M17</f>
        <v>0</v>
      </c>
      <c r="K25" s="1244"/>
      <c r="L25" s="1244"/>
      <c r="M25" s="1244"/>
      <c r="N25" s="57" t="s">
        <v>386</v>
      </c>
      <c r="O25" s="74" t="s">
        <v>396</v>
      </c>
      <c r="P25" s="53"/>
      <c r="Q25" s="53"/>
      <c r="R25" s="57"/>
      <c r="S25" s="94" t="s">
        <v>397</v>
      </c>
      <c r="T25" s="1289">
        <f>ROUND(J25/12,3)</f>
        <v>0</v>
      </c>
      <c r="U25" s="1289"/>
      <c r="V25" s="1289"/>
      <c r="W25" s="1289"/>
      <c r="X25" s="1289"/>
      <c r="Y25" s="57" t="s">
        <v>386</v>
      </c>
    </row>
    <row r="26" spans="1:25" ht="15" customHeight="1">
      <c r="B26" s="74" t="s">
        <v>398</v>
      </c>
      <c r="C26" s="75"/>
      <c r="D26" s="75"/>
      <c r="E26" s="75"/>
      <c r="F26" s="75"/>
      <c r="G26" s="75"/>
      <c r="H26" s="75"/>
      <c r="I26" s="76"/>
      <c r="J26" s="1243">
        <f>Q17</f>
        <v>0</v>
      </c>
      <c r="K26" s="1244"/>
      <c r="L26" s="1244"/>
      <c r="M26" s="1244"/>
      <c r="N26" s="57" t="s">
        <v>386</v>
      </c>
      <c r="O26" s="74" t="s">
        <v>396</v>
      </c>
      <c r="P26" s="53"/>
      <c r="Q26" s="53"/>
      <c r="R26" s="57"/>
      <c r="S26" s="94" t="s">
        <v>399</v>
      </c>
      <c r="T26" s="1289">
        <f>ROUND(J26/12,3)</f>
        <v>0</v>
      </c>
      <c r="U26" s="1289"/>
      <c r="V26" s="1289"/>
      <c r="W26" s="1289"/>
      <c r="X26" s="1289"/>
      <c r="Y26" s="57" t="s">
        <v>386</v>
      </c>
    </row>
    <row r="27" spans="1:25" ht="15" customHeight="1">
      <c r="B27" s="79"/>
      <c r="C27" s="79"/>
      <c r="D27" s="79"/>
      <c r="E27" s="79"/>
      <c r="F27" s="80"/>
      <c r="G27" s="80"/>
      <c r="H27" s="62"/>
      <c r="I27" s="79"/>
      <c r="J27" s="79"/>
      <c r="K27" s="79"/>
      <c r="L27" s="79"/>
      <c r="M27" s="74"/>
      <c r="N27" s="53"/>
      <c r="O27" s="53"/>
      <c r="P27" s="53" t="s">
        <v>382</v>
      </c>
      <c r="Q27" s="132"/>
      <c r="R27" s="51"/>
      <c r="S27" s="132"/>
      <c r="T27" s="152"/>
      <c r="U27" s="1297">
        <f>SUM(T25:X26)</f>
        <v>0</v>
      </c>
      <c r="V27" s="1246"/>
      <c r="W27" s="1246"/>
      <c r="X27" s="1246"/>
      <c r="Y27" s="57" t="s">
        <v>386</v>
      </c>
    </row>
    <row r="28" spans="1:25" ht="15" customHeight="1">
      <c r="B28" s="19"/>
      <c r="C28" s="19"/>
      <c r="D28" s="19"/>
      <c r="E28" s="19"/>
      <c r="F28" s="82"/>
      <c r="G28" s="82"/>
      <c r="I28" s="19"/>
      <c r="J28" s="19"/>
      <c r="K28" s="19"/>
      <c r="L28" s="19"/>
      <c r="M28" s="74" t="s">
        <v>400</v>
      </c>
      <c r="N28" s="53"/>
      <c r="O28" s="53"/>
      <c r="P28" s="53"/>
      <c r="Q28" s="132"/>
      <c r="R28" s="51"/>
      <c r="S28" s="132"/>
      <c r="T28" s="94" t="s">
        <v>401</v>
      </c>
      <c r="U28" s="1298">
        <f>ROUND(IF(T25=0,IF(J26=0,0,T26),IF(J26=0,T25,(T25+T26)/2)),0)</f>
        <v>0</v>
      </c>
      <c r="V28" s="1238"/>
      <c r="W28" s="1238"/>
      <c r="X28" s="1238"/>
      <c r="Y28" s="57" t="s">
        <v>384</v>
      </c>
    </row>
    <row r="29" spans="1:25" ht="9" customHeight="1"/>
    <row r="30" spans="1:25" ht="15" customHeight="1">
      <c r="B30" s="1" t="s">
        <v>402</v>
      </c>
      <c r="T30" s="19"/>
    </row>
    <row r="31" spans="1:25" ht="15" customHeight="1">
      <c r="B31" s="74" t="s">
        <v>395</v>
      </c>
      <c r="C31" s="75"/>
      <c r="D31" s="75"/>
      <c r="E31" s="75"/>
      <c r="F31" s="75"/>
      <c r="G31" s="75"/>
      <c r="H31" s="75"/>
      <c r="I31" s="76"/>
      <c r="J31" s="1237">
        <f>M15</f>
        <v>0</v>
      </c>
      <c r="K31" s="1238"/>
      <c r="L31" s="1238"/>
      <c r="M31" s="1238"/>
      <c r="N31" s="57" t="s">
        <v>386</v>
      </c>
      <c r="O31" s="74" t="s">
        <v>396</v>
      </c>
      <c r="P31" s="53"/>
      <c r="Q31" s="53"/>
      <c r="R31" s="57"/>
      <c r="S31" s="94" t="s">
        <v>403</v>
      </c>
      <c r="T31" s="1289">
        <f>ROUND(J31/12,3)</f>
        <v>0</v>
      </c>
      <c r="U31" s="1289"/>
      <c r="V31" s="1289"/>
      <c r="W31" s="1289"/>
      <c r="X31" s="1289"/>
      <c r="Y31" s="57" t="s">
        <v>386</v>
      </c>
    </row>
    <row r="32" spans="1:25" ht="15" customHeight="1">
      <c r="B32" s="74" t="s">
        <v>398</v>
      </c>
      <c r="C32" s="75"/>
      <c r="D32" s="75"/>
      <c r="E32" s="75"/>
      <c r="F32" s="75"/>
      <c r="G32" s="75"/>
      <c r="H32" s="75"/>
      <c r="I32" s="76"/>
      <c r="J32" s="1237">
        <f>Q15</f>
        <v>0</v>
      </c>
      <c r="K32" s="1238"/>
      <c r="L32" s="1238"/>
      <c r="M32" s="1238"/>
      <c r="N32" s="57" t="s">
        <v>386</v>
      </c>
      <c r="O32" s="74" t="s">
        <v>396</v>
      </c>
      <c r="P32" s="53"/>
      <c r="Q32" s="53"/>
      <c r="R32" s="57"/>
      <c r="S32" s="94" t="s">
        <v>404</v>
      </c>
      <c r="T32" s="1289">
        <f>ROUND(J32/12,3)</f>
        <v>0</v>
      </c>
      <c r="U32" s="1289"/>
      <c r="V32" s="1289"/>
      <c r="W32" s="1289"/>
      <c r="X32" s="1289"/>
      <c r="Y32" s="57" t="s">
        <v>386</v>
      </c>
    </row>
    <row r="33" spans="1:34" ht="12" customHeight="1">
      <c r="B33" s="1240" t="s">
        <v>405</v>
      </c>
      <c r="C33" s="1240"/>
      <c r="D33" s="1240"/>
      <c r="E33" s="1240"/>
      <c r="F33" s="1240"/>
      <c r="G33" s="1240"/>
      <c r="H33" s="1240"/>
      <c r="I33" s="1240"/>
      <c r="J33" s="1240"/>
      <c r="K33" s="1240"/>
      <c r="L33" s="1240"/>
      <c r="M33" s="1240"/>
      <c r="N33" s="1240"/>
      <c r="O33" s="1240"/>
      <c r="P33" s="1240"/>
      <c r="Q33" s="1240"/>
      <c r="R33" s="1240"/>
      <c r="S33" s="1240"/>
      <c r="T33" s="1240"/>
      <c r="U33" s="1240"/>
      <c r="V33" s="1240"/>
      <c r="W33" s="1240"/>
      <c r="X33" s="1240"/>
      <c r="Y33" s="1240"/>
      <c r="AH33" s="1" t="b">
        <f>IF('第2号様式別紙2-1（臨床研修（医師）事業計画書）附表A1'!AI17="入力不可",FALSE,TRUE)</f>
        <v>1</v>
      </c>
    </row>
    <row r="34" spans="1:34" ht="12" customHeight="1">
      <c r="B34" s="1098"/>
      <c r="C34" s="1098"/>
      <c r="D34" s="1098"/>
      <c r="E34" s="1098"/>
      <c r="F34" s="1098"/>
      <c r="G34" s="1098"/>
      <c r="H34" s="1098"/>
      <c r="I34" s="1098"/>
      <c r="J34" s="1098"/>
      <c r="K34" s="1098"/>
      <c r="L34" s="1098"/>
      <c r="M34" s="1098"/>
      <c r="N34" s="1098"/>
      <c r="O34" s="1098"/>
      <c r="P34" s="1098"/>
      <c r="Q34" s="1098"/>
      <c r="R34" s="1098"/>
      <c r="S34" s="1098"/>
      <c r="T34" s="1098"/>
      <c r="U34" s="1098"/>
      <c r="V34" s="1098"/>
      <c r="W34" s="1098"/>
      <c r="X34" s="1098"/>
      <c r="Y34" s="1098"/>
    </row>
    <row r="35" spans="1:34" ht="12" customHeight="1">
      <c r="B35" s="1241" t="s">
        <v>406</v>
      </c>
      <c r="C35" s="1241"/>
      <c r="D35" s="1241"/>
      <c r="E35" s="1241"/>
      <c r="F35" s="1241"/>
      <c r="G35" s="1241"/>
      <c r="H35" s="1241"/>
      <c r="I35" s="1241"/>
      <c r="J35" s="1241"/>
      <c r="K35" s="1241"/>
      <c r="L35" s="1241"/>
      <c r="M35" s="1241"/>
      <c r="N35" s="1241"/>
      <c r="O35" s="1241"/>
      <c r="P35" s="1241"/>
      <c r="Q35" s="1241"/>
      <c r="R35" s="1241"/>
      <c r="S35" s="1241"/>
      <c r="T35" s="1241"/>
      <c r="U35" s="1241"/>
      <c r="V35" s="1241"/>
      <c r="W35" s="1241"/>
      <c r="X35" s="1241"/>
      <c r="Y35" s="1241"/>
    </row>
    <row r="36" spans="1:34" ht="12" customHeight="1">
      <c r="B36" s="1242"/>
      <c r="C36" s="1242"/>
      <c r="D36" s="1242"/>
      <c r="E36" s="1242"/>
      <c r="F36" s="1242"/>
      <c r="G36" s="1242"/>
      <c r="H36" s="1242"/>
      <c r="I36" s="1242"/>
      <c r="J36" s="1242"/>
      <c r="K36" s="1242"/>
      <c r="L36" s="1242"/>
      <c r="M36" s="1242"/>
      <c r="N36" s="1242"/>
      <c r="O36" s="1242"/>
      <c r="P36" s="1242"/>
      <c r="Q36" s="1242"/>
      <c r="R36" s="1242"/>
      <c r="S36" s="1242"/>
      <c r="T36" s="1242"/>
      <c r="U36" s="1242"/>
      <c r="V36" s="1242"/>
      <c r="W36" s="1242"/>
      <c r="X36" s="1242"/>
      <c r="Y36" s="1242"/>
    </row>
    <row r="37" spans="1:34" ht="9" customHeight="1">
      <c r="A37" s="73"/>
    </row>
    <row r="38" spans="1:34" ht="15" customHeight="1">
      <c r="A38" s="1" t="s">
        <v>407</v>
      </c>
    </row>
    <row r="39" spans="1:34" ht="15" customHeight="1">
      <c r="B39" s="74" t="s">
        <v>408</v>
      </c>
      <c r="C39" s="75"/>
      <c r="D39" s="75"/>
      <c r="E39" s="75"/>
      <c r="F39" s="75"/>
      <c r="G39" s="75"/>
      <c r="H39" s="75"/>
      <c r="I39" s="76"/>
      <c r="J39" s="1290"/>
      <c r="K39" s="1291"/>
      <c r="L39" s="1291"/>
      <c r="M39" s="1291"/>
      <c r="N39" s="57" t="s">
        <v>386</v>
      </c>
      <c r="O39" s="77" t="s">
        <v>409</v>
      </c>
      <c r="P39" s="53"/>
      <c r="Q39" s="53"/>
      <c r="R39" s="53"/>
      <c r="S39" s="133"/>
      <c r="T39" s="345"/>
      <c r="U39" s="1292"/>
      <c r="V39" s="1293"/>
      <c r="W39" s="1293"/>
      <c r="X39" s="1293"/>
      <c r="Y39" s="57" t="s">
        <v>386</v>
      </c>
    </row>
    <row r="40" spans="1:34" ht="15" customHeight="1">
      <c r="B40" s="74" t="s">
        <v>410</v>
      </c>
      <c r="C40" s="75"/>
      <c r="D40" s="75"/>
      <c r="E40" s="75"/>
      <c r="F40" s="75"/>
      <c r="G40" s="75"/>
      <c r="H40" s="75"/>
      <c r="I40" s="76"/>
      <c r="J40" s="1219"/>
      <c r="K40" s="1220"/>
      <c r="L40" s="1220"/>
      <c r="M40" s="1220"/>
      <c r="N40" s="57" t="s">
        <v>386</v>
      </c>
      <c r="O40" s="77" t="s">
        <v>411</v>
      </c>
      <c r="P40" s="53"/>
      <c r="Q40" s="53"/>
      <c r="R40" s="53"/>
      <c r="S40" s="133"/>
      <c r="T40" s="345"/>
      <c r="U40" s="1292"/>
      <c r="V40" s="1293"/>
      <c r="W40" s="1293"/>
      <c r="X40" s="1293"/>
      <c r="Y40" s="57" t="s">
        <v>386</v>
      </c>
    </row>
    <row r="41" spans="1:34" ht="15" customHeight="1">
      <c r="B41" s="79"/>
      <c r="C41" s="79"/>
      <c r="D41" s="79"/>
      <c r="E41" s="79"/>
      <c r="F41" s="80"/>
      <c r="G41" s="80"/>
      <c r="H41" s="62"/>
      <c r="I41" s="79"/>
      <c r="J41" s="79"/>
      <c r="K41" s="79"/>
      <c r="L41" s="79"/>
      <c r="M41" s="74"/>
      <c r="N41" s="53"/>
      <c r="O41" s="53"/>
      <c r="P41" s="53" t="s">
        <v>382</v>
      </c>
      <c r="Q41" s="132"/>
      <c r="R41" s="51"/>
      <c r="S41" s="132"/>
      <c r="T41" s="81"/>
      <c r="U41" s="1295">
        <f>SUM(U39:X40)</f>
        <v>0</v>
      </c>
      <c r="V41" s="1224"/>
      <c r="W41" s="1224"/>
      <c r="X41" s="1224"/>
      <c r="Y41" s="57" t="s">
        <v>386</v>
      </c>
    </row>
    <row r="42" spans="1:34" ht="15" customHeight="1">
      <c r="B42" s="19"/>
      <c r="C42" s="19"/>
      <c r="D42" s="19"/>
      <c r="E42" s="19"/>
      <c r="F42" s="82"/>
      <c r="G42" s="82"/>
      <c r="I42" s="19"/>
      <c r="J42" s="19"/>
      <c r="K42" s="19"/>
      <c r="L42" s="19"/>
      <c r="M42" s="83" t="s">
        <v>412</v>
      </c>
      <c r="N42" s="53"/>
      <c r="O42" s="53"/>
      <c r="P42" s="53"/>
      <c r="Q42" s="132"/>
      <c r="R42" s="51"/>
      <c r="S42" s="132"/>
      <c r="T42" s="133"/>
      <c r="U42" s="1296" t="e">
        <f>ROUNDDOWN(U41/(J39+J40),3)</f>
        <v>#DIV/0!</v>
      </c>
      <c r="V42" s="1226"/>
      <c r="W42" s="1226"/>
      <c r="X42" s="1226"/>
      <c r="Y42" s="57"/>
    </row>
    <row r="43" spans="1:34" ht="6" customHeight="1">
      <c r="B43" s="19"/>
      <c r="C43" s="19"/>
      <c r="D43" s="19"/>
      <c r="E43" s="19"/>
      <c r="F43" s="82"/>
      <c r="G43" s="82"/>
      <c r="I43" s="19"/>
      <c r="J43" s="19"/>
      <c r="K43" s="19"/>
      <c r="L43" s="19"/>
      <c r="M43" s="12"/>
      <c r="Q43" s="19"/>
      <c r="R43" s="130"/>
      <c r="S43" s="19"/>
      <c r="T43" s="19"/>
      <c r="U43" s="346"/>
      <c r="V43" s="85"/>
      <c r="W43" s="85"/>
      <c r="X43" s="85"/>
    </row>
    <row r="44" spans="1:34" ht="12" customHeight="1">
      <c r="B44" s="1227" t="s">
        <v>413</v>
      </c>
      <c r="C44" s="1227"/>
      <c r="D44" s="1227"/>
      <c r="E44" s="1227"/>
      <c r="F44" s="1227"/>
      <c r="G44" s="1227"/>
      <c r="H44" s="1227"/>
      <c r="I44" s="1227"/>
      <c r="J44" s="1227"/>
      <c r="K44" s="1227"/>
      <c r="L44" s="1227"/>
      <c r="M44" s="1227"/>
      <c r="N44" s="1227"/>
      <c r="O44" s="1227"/>
      <c r="P44" s="1227"/>
      <c r="Q44" s="1227"/>
      <c r="R44" s="1227"/>
      <c r="S44" s="1227"/>
      <c r="T44" s="1227"/>
      <c r="U44" s="1227"/>
      <c r="V44" s="1227"/>
      <c r="W44" s="1227"/>
      <c r="X44" s="1227"/>
      <c r="Y44" s="1227"/>
    </row>
    <row r="45" spans="1:34" ht="12" customHeight="1">
      <c r="B45" s="131"/>
      <c r="C45" s="131"/>
      <c r="D45" s="131"/>
      <c r="E45" s="131"/>
      <c r="F45" s="131"/>
      <c r="G45" s="131"/>
      <c r="H45" s="131"/>
      <c r="I45" s="131"/>
      <c r="J45" s="131"/>
      <c r="K45" s="131"/>
      <c r="L45" s="131"/>
      <c r="M45" s="131"/>
      <c r="N45" s="131"/>
      <c r="O45" s="131"/>
      <c r="P45" s="131"/>
      <c r="Q45" s="131"/>
      <c r="R45" s="131"/>
      <c r="S45" s="131"/>
      <c r="T45" s="131"/>
      <c r="U45" s="131"/>
      <c r="V45" s="131"/>
      <c r="W45" s="131"/>
      <c r="X45" s="131"/>
      <c r="Y45" s="131"/>
    </row>
    <row r="46" spans="1:34" ht="15" customHeight="1">
      <c r="A46" s="1" t="s">
        <v>414</v>
      </c>
    </row>
    <row r="47" spans="1:34" ht="15" customHeight="1">
      <c r="B47" s="1286" t="s">
        <v>380</v>
      </c>
      <c r="C47" s="1287"/>
      <c r="D47" s="1287"/>
      <c r="E47" s="1288"/>
      <c r="F47" s="1286" t="s">
        <v>381</v>
      </c>
      <c r="G47" s="1287"/>
      <c r="H47" s="1287"/>
      <c r="I47" s="1288"/>
      <c r="J47" s="1286" t="s">
        <v>382</v>
      </c>
      <c r="K47" s="1287"/>
      <c r="L47" s="1287"/>
      <c r="M47" s="1287"/>
      <c r="N47" s="1288"/>
      <c r="O47" s="492"/>
      <c r="P47" s="363"/>
      <c r="Q47" s="363"/>
      <c r="R47" s="363"/>
      <c r="S47" s="363"/>
      <c r="T47" s="363"/>
      <c r="U47" s="363"/>
      <c r="V47" s="363"/>
      <c r="W47" s="363"/>
      <c r="X47" s="363"/>
      <c r="Y47" s="363"/>
    </row>
    <row r="48" spans="1:34" ht="15" customHeight="1">
      <c r="B48" s="1281"/>
      <c r="C48" s="1282"/>
      <c r="D48" s="1282"/>
      <c r="E48" s="495" t="s">
        <v>384</v>
      </c>
      <c r="F48" s="1281"/>
      <c r="G48" s="1282"/>
      <c r="H48" s="1282"/>
      <c r="I48" s="496" t="s">
        <v>384</v>
      </c>
      <c r="J48" s="497" t="s">
        <v>416</v>
      </c>
      <c r="K48" s="1283">
        <f>B48+F48</f>
        <v>0</v>
      </c>
      <c r="L48" s="1283"/>
      <c r="M48" s="1283"/>
      <c r="N48" s="496" t="s">
        <v>384</v>
      </c>
      <c r="O48" s="492"/>
      <c r="P48" s="363"/>
      <c r="Q48" s="363"/>
      <c r="R48" s="363"/>
      <c r="S48" s="363"/>
      <c r="T48" s="363"/>
      <c r="U48" s="363"/>
      <c r="V48" s="363"/>
      <c r="W48" s="363"/>
      <c r="X48" s="363"/>
      <c r="Y48" s="363"/>
    </row>
    <row r="49" spans="1:40" ht="12" customHeight="1">
      <c r="B49" s="394" t="s">
        <v>528</v>
      </c>
      <c r="C49" s="493"/>
      <c r="D49" s="493"/>
      <c r="E49" s="493"/>
      <c r="F49" s="493"/>
      <c r="G49" s="493"/>
      <c r="H49" s="493"/>
      <c r="I49" s="493"/>
      <c r="J49" s="493"/>
      <c r="K49" s="493"/>
      <c r="L49" s="493"/>
      <c r="M49" s="493"/>
      <c r="N49" s="494"/>
      <c r="O49" s="363"/>
      <c r="P49" s="363"/>
      <c r="Q49" s="363"/>
      <c r="R49" s="363"/>
      <c r="S49" s="363"/>
      <c r="T49" s="363"/>
      <c r="U49" s="363"/>
      <c r="V49" s="363"/>
      <c r="W49" s="363"/>
      <c r="X49" s="363"/>
      <c r="Y49" s="363"/>
    </row>
    <row r="50" spans="1:40" ht="12" customHeight="1">
      <c r="B50" s="394" t="s">
        <v>526</v>
      </c>
      <c r="C50" s="394"/>
      <c r="D50" s="394"/>
      <c r="E50" s="394"/>
      <c r="F50" s="394"/>
      <c r="G50" s="394"/>
      <c r="H50" s="394"/>
      <c r="I50" s="394"/>
      <c r="J50" s="394"/>
      <c r="K50" s="394"/>
      <c r="L50" s="394"/>
      <c r="M50" s="394"/>
      <c r="N50" s="363"/>
      <c r="O50" s="363"/>
      <c r="P50" s="363"/>
      <c r="Q50" s="363"/>
      <c r="R50" s="363"/>
      <c r="S50" s="363"/>
      <c r="T50" s="363"/>
      <c r="U50" s="363"/>
      <c r="V50" s="363"/>
      <c r="W50" s="363"/>
      <c r="X50" s="363"/>
      <c r="Y50" s="363"/>
    </row>
    <row r="51" spans="1:40" ht="12" customHeight="1">
      <c r="B51" s="1284" t="s">
        <v>527</v>
      </c>
      <c r="C51" s="1285"/>
      <c r="D51" s="1285"/>
      <c r="E51" s="1285"/>
      <c r="F51" s="1285"/>
      <c r="G51" s="1285"/>
      <c r="H51" s="1285"/>
      <c r="I51" s="1285"/>
      <c r="J51" s="1285"/>
      <c r="K51" s="1285"/>
      <c r="L51" s="1285"/>
      <c r="M51" s="1285"/>
      <c r="N51" s="1285"/>
      <c r="O51" s="1285"/>
      <c r="P51" s="1285"/>
      <c r="Q51" s="1285"/>
      <c r="R51" s="1285"/>
      <c r="S51" s="1285"/>
      <c r="T51" s="1285"/>
      <c r="U51" s="1285"/>
      <c r="V51" s="1285"/>
      <c r="W51" s="1285"/>
      <c r="X51" s="1285"/>
      <c r="Y51" s="1285"/>
    </row>
    <row r="52" spans="1:40" ht="12" customHeight="1">
      <c r="B52" s="363"/>
      <c r="C52" s="394" t="s">
        <v>392</v>
      </c>
      <c r="D52" s="363"/>
      <c r="E52" s="363"/>
      <c r="F52" s="363"/>
      <c r="G52" s="363"/>
      <c r="H52" s="363"/>
      <c r="I52" s="363"/>
      <c r="J52" s="363"/>
      <c r="K52" s="363"/>
      <c r="L52" s="363"/>
      <c r="M52" s="363"/>
      <c r="N52" s="363"/>
      <c r="O52" s="363"/>
      <c r="P52" s="363"/>
      <c r="Q52" s="363"/>
      <c r="R52" s="363"/>
      <c r="S52" s="363"/>
      <c r="T52" s="363"/>
      <c r="U52" s="363"/>
      <c r="V52" s="363"/>
      <c r="W52" s="363"/>
      <c r="X52" s="363"/>
      <c r="Y52" s="363"/>
    </row>
    <row r="53" spans="1:40" ht="12" customHeight="1">
      <c r="C53" s="73"/>
    </row>
    <row r="54" spans="1:40" ht="15" customHeight="1">
      <c r="A54" s="1" t="s">
        <v>529</v>
      </c>
    </row>
    <row r="55" spans="1:40" ht="15" customHeight="1">
      <c r="P55" s="93"/>
      <c r="Q55" s="1205" t="s">
        <v>418</v>
      </c>
      <c r="R55" s="1206"/>
      <c r="S55" s="1207"/>
      <c r="T55" s="94" t="s">
        <v>419</v>
      </c>
      <c r="U55" s="1208">
        <f>'第2号様式別紙2-2（臨床研修（医師）事業計画書）'!F36</f>
        <v>0</v>
      </c>
      <c r="V55" s="1208"/>
      <c r="W55" s="1208"/>
      <c r="X55" s="1208"/>
      <c r="Y55" s="57" t="s">
        <v>420</v>
      </c>
    </row>
    <row r="56" spans="1:40" ht="15" customHeight="1">
      <c r="Q56" s="19"/>
      <c r="R56" s="19"/>
      <c r="S56" s="19"/>
      <c r="T56" s="19"/>
    </row>
    <row r="57" spans="1:40" ht="15" customHeight="1">
      <c r="A57" s="1" t="s">
        <v>421</v>
      </c>
      <c r="V57" s="1209" t="s">
        <v>422</v>
      </c>
      <c r="W57" s="1209"/>
      <c r="X57" s="1209" t="s">
        <v>423</v>
      </c>
      <c r="Y57" s="1209"/>
    </row>
    <row r="58" spans="1:40" ht="15" customHeight="1">
      <c r="V58" s="1209"/>
      <c r="W58" s="1209"/>
      <c r="X58" s="1209"/>
      <c r="Y58" s="1209"/>
    </row>
    <row r="59" spans="1:40" ht="12" customHeight="1">
      <c r="B59" s="1196" t="s">
        <v>424</v>
      </c>
      <c r="C59" s="1210" t="s">
        <v>425</v>
      </c>
      <c r="D59" s="1210"/>
      <c r="E59" s="1210"/>
      <c r="F59" s="1210"/>
      <c r="G59" s="1210"/>
      <c r="H59" s="1210"/>
      <c r="I59" s="1210"/>
      <c r="J59" s="1210"/>
      <c r="K59" s="1210"/>
      <c r="L59" s="1210"/>
      <c r="M59" s="1210"/>
      <c r="N59" s="1210"/>
      <c r="O59" s="1210"/>
      <c r="P59" s="1210"/>
      <c r="Q59" s="1210"/>
      <c r="R59" s="1210"/>
      <c r="S59" s="1210"/>
      <c r="T59" s="1210"/>
      <c r="U59" s="1210"/>
      <c r="V59" s="1198"/>
      <c r="W59" s="1199"/>
      <c r="X59" s="1198"/>
      <c r="Y59" s="1199"/>
    </row>
    <row r="60" spans="1:40" ht="12" customHeight="1">
      <c r="B60" s="1196"/>
      <c r="C60" s="1210"/>
      <c r="D60" s="1210"/>
      <c r="E60" s="1210"/>
      <c r="F60" s="1210"/>
      <c r="G60" s="1210"/>
      <c r="H60" s="1210"/>
      <c r="I60" s="1210"/>
      <c r="J60" s="1210"/>
      <c r="K60" s="1210"/>
      <c r="L60" s="1210"/>
      <c r="M60" s="1210"/>
      <c r="N60" s="1210"/>
      <c r="O60" s="1210"/>
      <c r="P60" s="1210"/>
      <c r="Q60" s="1210"/>
      <c r="R60" s="1210"/>
      <c r="S60" s="1210"/>
      <c r="T60" s="1210"/>
      <c r="U60" s="1210"/>
      <c r="V60" s="1200"/>
      <c r="W60" s="1201"/>
      <c r="X60" s="1200"/>
      <c r="Y60" s="1201"/>
    </row>
    <row r="61" spans="1:40" ht="12" customHeight="1">
      <c r="B61" s="1196" t="s">
        <v>426</v>
      </c>
      <c r="C61" s="844" t="s">
        <v>427</v>
      </c>
      <c r="D61" s="844"/>
      <c r="E61" s="844"/>
      <c r="F61" s="844"/>
      <c r="G61" s="844"/>
      <c r="H61" s="844"/>
      <c r="I61" s="844"/>
      <c r="J61" s="844"/>
      <c r="K61" s="844"/>
      <c r="L61" s="844"/>
      <c r="M61" s="844"/>
      <c r="N61" s="844"/>
      <c r="O61" s="844"/>
      <c r="P61" s="844"/>
      <c r="Q61" s="844"/>
      <c r="R61" s="844"/>
      <c r="S61" s="844"/>
      <c r="T61" s="844"/>
      <c r="U61" s="1197"/>
      <c r="V61" s="1198"/>
      <c r="W61" s="1199"/>
      <c r="X61" s="1198"/>
      <c r="Y61" s="1199"/>
    </row>
    <row r="62" spans="1:40" ht="12" customHeight="1">
      <c r="B62" s="1196"/>
      <c r="C62" s="844"/>
      <c r="D62" s="844"/>
      <c r="E62" s="844"/>
      <c r="F62" s="844"/>
      <c r="G62" s="844"/>
      <c r="H62" s="844"/>
      <c r="I62" s="844"/>
      <c r="J62" s="844"/>
      <c r="K62" s="844"/>
      <c r="L62" s="844"/>
      <c r="M62" s="844"/>
      <c r="N62" s="844"/>
      <c r="O62" s="844"/>
      <c r="P62" s="844"/>
      <c r="Q62" s="844"/>
      <c r="R62" s="844"/>
      <c r="S62" s="844"/>
      <c r="T62" s="844"/>
      <c r="U62" s="1197"/>
      <c r="V62" s="1200"/>
      <c r="W62" s="1201"/>
      <c r="X62" s="1200"/>
      <c r="Y62" s="1201"/>
    </row>
    <row r="63" spans="1:40" ht="24.9" customHeight="1">
      <c r="A63" s="1114" t="s">
        <v>530</v>
      </c>
      <c r="B63" s="1114"/>
      <c r="C63" s="1114"/>
      <c r="D63" s="1114"/>
      <c r="E63" s="1114"/>
      <c r="F63" s="1114"/>
      <c r="G63" s="1114"/>
      <c r="H63" s="1114"/>
      <c r="I63" s="1114"/>
      <c r="J63" s="1114"/>
      <c r="K63" s="1114"/>
      <c r="L63" s="1114"/>
      <c r="M63" s="1114"/>
      <c r="N63" s="944" t="s">
        <v>429</v>
      </c>
      <c r="O63" s="904"/>
      <c r="P63" s="1173" t="s">
        <v>430</v>
      </c>
      <c r="Q63" s="1174"/>
      <c r="R63" s="1174"/>
      <c r="S63" s="1175"/>
      <c r="T63" s="149" t="s">
        <v>431</v>
      </c>
      <c r="U63" s="1176">
        <f>'第2号様式別紙2-1（臨床研修（医師）事業計画書）'!E42</f>
        <v>0</v>
      </c>
      <c r="V63" s="1177"/>
      <c r="W63" s="1177"/>
      <c r="X63" s="1178"/>
      <c r="Y63" s="57" t="s">
        <v>432</v>
      </c>
    </row>
    <row r="64" spans="1:40" ht="24.9" customHeight="1">
      <c r="A64" s="1114"/>
      <c r="B64" s="1114"/>
      <c r="C64" s="1114"/>
      <c r="D64" s="1114"/>
      <c r="E64" s="1114"/>
      <c r="F64" s="1114"/>
      <c r="G64" s="1114"/>
      <c r="H64" s="1114"/>
      <c r="I64" s="1114"/>
      <c r="J64" s="1114"/>
      <c r="K64" s="1114"/>
      <c r="L64" s="1114"/>
      <c r="M64" s="1114"/>
      <c r="N64" s="1202"/>
      <c r="O64" s="1203"/>
      <c r="P64" s="1173" t="s">
        <v>433</v>
      </c>
      <c r="Q64" s="1174"/>
      <c r="R64" s="1174"/>
      <c r="S64" s="1175"/>
      <c r="T64" s="149" t="s">
        <v>434</v>
      </c>
      <c r="U64" s="1176">
        <f>'第2号様式別紙2-1（臨床研修（医師）事業計画書）'!E44</f>
        <v>0</v>
      </c>
      <c r="V64" s="1177"/>
      <c r="W64" s="1177"/>
      <c r="X64" s="1178"/>
      <c r="Y64" s="57" t="s">
        <v>420</v>
      </c>
      <c r="AM64" s="155"/>
      <c r="AN64" s="155"/>
    </row>
    <row r="65" spans="1:40" ht="24.9" customHeight="1">
      <c r="A65" s="1114" t="s">
        <v>435</v>
      </c>
      <c r="B65" s="1114"/>
      <c r="C65" s="1114"/>
      <c r="D65" s="1114"/>
      <c r="E65" s="1114"/>
      <c r="F65" s="1114"/>
      <c r="G65" s="1114"/>
      <c r="H65" s="1114"/>
      <c r="I65" s="1114"/>
      <c r="J65" s="1114"/>
      <c r="K65" s="1114"/>
      <c r="L65" s="1114"/>
      <c r="M65" s="1114"/>
      <c r="N65" s="1195" t="s">
        <v>436</v>
      </c>
      <c r="O65" s="1170"/>
      <c r="P65" s="1173" t="s">
        <v>430</v>
      </c>
      <c r="Q65" s="1174"/>
      <c r="R65" s="1174"/>
      <c r="S65" s="1175"/>
      <c r="T65" s="149" t="s">
        <v>437</v>
      </c>
      <c r="U65" s="1176">
        <f>'第2号様式別紙2-1（臨床研修（医師）事業計画書）'!Q42</f>
        <v>0</v>
      </c>
      <c r="V65" s="1177"/>
      <c r="W65" s="1177"/>
      <c r="X65" s="1178"/>
      <c r="Y65" s="57" t="s">
        <v>432</v>
      </c>
      <c r="AM65" s="155">
        <v>1</v>
      </c>
      <c r="AN65" s="155">
        <v>2</v>
      </c>
    </row>
    <row r="66" spans="1:40" ht="24.9" customHeight="1">
      <c r="A66" s="1114"/>
      <c r="B66" s="1114"/>
      <c r="C66" s="1114"/>
      <c r="D66" s="1114"/>
      <c r="E66" s="1114"/>
      <c r="F66" s="1114"/>
      <c r="G66" s="1114"/>
      <c r="H66" s="1114"/>
      <c r="I66" s="1114"/>
      <c r="J66" s="1114"/>
      <c r="K66" s="1114"/>
      <c r="L66" s="1114"/>
      <c r="M66" s="1114"/>
      <c r="N66" s="945"/>
      <c r="O66" s="905"/>
      <c r="P66" s="1173" t="s">
        <v>433</v>
      </c>
      <c r="Q66" s="1174"/>
      <c r="R66" s="1174"/>
      <c r="S66" s="1175"/>
      <c r="T66" s="149" t="s">
        <v>438</v>
      </c>
      <c r="U66" s="1176">
        <f>'第2号様式別紙2-1（臨床研修（医師）事業計画書）'!Q44</f>
        <v>0</v>
      </c>
      <c r="V66" s="1177"/>
      <c r="W66" s="1177"/>
      <c r="X66" s="1178"/>
      <c r="Y66" s="57" t="s">
        <v>420</v>
      </c>
      <c r="AM66" s="155">
        <v>2</v>
      </c>
      <c r="AN66" s="155">
        <v>3</v>
      </c>
    </row>
    <row r="67" spans="1:40" ht="13.5" customHeight="1">
      <c r="A67" s="60"/>
      <c r="B67" s="60"/>
      <c r="C67" s="60"/>
      <c r="D67" s="60"/>
      <c r="E67" s="60"/>
      <c r="F67" s="60"/>
      <c r="G67" s="60"/>
      <c r="H67" s="60"/>
      <c r="I67" s="60"/>
      <c r="J67" s="60"/>
      <c r="K67" s="60"/>
      <c r="L67" s="60"/>
      <c r="M67" s="60"/>
      <c r="N67" s="154"/>
      <c r="O67" s="154"/>
      <c r="P67" s="154"/>
      <c r="Q67" s="154"/>
      <c r="R67" s="154"/>
      <c r="S67" s="154"/>
      <c r="T67" s="18"/>
      <c r="AM67" s="155">
        <v>3</v>
      </c>
    </row>
    <row r="68" spans="1:40" ht="24.9" customHeight="1">
      <c r="A68" s="1114" t="s">
        <v>531</v>
      </c>
      <c r="B68" s="1114"/>
      <c r="C68" s="1114"/>
      <c r="D68" s="1114"/>
      <c r="E68" s="1114"/>
      <c r="F68" s="1114"/>
      <c r="G68" s="1114"/>
      <c r="H68" s="1114"/>
      <c r="I68" s="1114"/>
      <c r="J68" s="1114"/>
      <c r="K68" s="1114"/>
      <c r="L68" s="1114"/>
      <c r="M68" s="1114"/>
      <c r="N68" s="1185" t="s">
        <v>429</v>
      </c>
      <c r="O68" s="1186"/>
      <c r="P68" s="1189" t="s">
        <v>430</v>
      </c>
      <c r="Q68" s="1190"/>
      <c r="R68" s="1190"/>
      <c r="S68" s="1191"/>
      <c r="T68" s="156" t="s">
        <v>440</v>
      </c>
      <c r="U68" s="1192">
        <f>'第2号様式別紙2-1（臨床研修（医師）事業計画書）'!I42</f>
        <v>0</v>
      </c>
      <c r="V68" s="1193"/>
      <c r="W68" s="1193"/>
      <c r="X68" s="1194"/>
      <c r="Y68" s="157" t="s">
        <v>432</v>
      </c>
      <c r="AM68" s="155">
        <v>4</v>
      </c>
    </row>
    <row r="69" spans="1:40" ht="24.9" customHeight="1">
      <c r="A69" s="1114"/>
      <c r="B69" s="1114"/>
      <c r="C69" s="1114"/>
      <c r="D69" s="1114"/>
      <c r="E69" s="1114"/>
      <c r="F69" s="1114"/>
      <c r="G69" s="1114"/>
      <c r="H69" s="1114"/>
      <c r="I69" s="1114"/>
      <c r="J69" s="1114"/>
      <c r="K69" s="1114"/>
      <c r="L69" s="1114"/>
      <c r="M69" s="1114"/>
      <c r="N69" s="1187"/>
      <c r="O69" s="1188"/>
      <c r="P69" s="1173" t="s">
        <v>433</v>
      </c>
      <c r="Q69" s="1174"/>
      <c r="R69" s="1174"/>
      <c r="S69" s="1175"/>
      <c r="T69" s="149" t="s">
        <v>441</v>
      </c>
      <c r="U69" s="1176">
        <f>'第2号様式別紙2-1（臨床研修（医師）事業計画書）'!I44</f>
        <v>0</v>
      </c>
      <c r="V69" s="1177"/>
      <c r="W69" s="1177"/>
      <c r="X69" s="1178"/>
      <c r="Y69" s="158" t="s">
        <v>420</v>
      </c>
      <c r="AM69" s="155">
        <v>5</v>
      </c>
    </row>
    <row r="70" spans="1:40" ht="24.9" customHeight="1">
      <c r="A70" s="1114" t="s">
        <v>442</v>
      </c>
      <c r="B70" s="1114"/>
      <c r="C70" s="1114"/>
      <c r="D70" s="1114"/>
      <c r="E70" s="1114"/>
      <c r="F70" s="1114"/>
      <c r="G70" s="1114"/>
      <c r="H70" s="1114"/>
      <c r="I70" s="1114"/>
      <c r="J70" s="1114"/>
      <c r="K70" s="1114"/>
      <c r="L70" s="1114"/>
      <c r="M70" s="1114"/>
      <c r="N70" s="1169" t="s">
        <v>436</v>
      </c>
      <c r="O70" s="1170"/>
      <c r="P70" s="1173" t="s">
        <v>430</v>
      </c>
      <c r="Q70" s="1174"/>
      <c r="R70" s="1174"/>
      <c r="S70" s="1175"/>
      <c r="T70" s="149" t="s">
        <v>443</v>
      </c>
      <c r="U70" s="1176">
        <f>'第2号様式別紙2-1（臨床研修（医師）事業計画書）'!U42</f>
        <v>0</v>
      </c>
      <c r="V70" s="1177"/>
      <c r="W70" s="1177"/>
      <c r="X70" s="1178"/>
      <c r="Y70" s="158" t="s">
        <v>432</v>
      </c>
    </row>
    <row r="71" spans="1:40" ht="24.9" customHeight="1">
      <c r="A71" s="1114"/>
      <c r="B71" s="1114"/>
      <c r="C71" s="1114"/>
      <c r="D71" s="1114"/>
      <c r="E71" s="1114"/>
      <c r="F71" s="1114"/>
      <c r="G71" s="1114"/>
      <c r="H71" s="1114"/>
      <c r="I71" s="1114"/>
      <c r="J71" s="1114"/>
      <c r="K71" s="1114"/>
      <c r="L71" s="1114"/>
      <c r="M71" s="1114"/>
      <c r="N71" s="1171"/>
      <c r="O71" s="1172"/>
      <c r="P71" s="1179" t="s">
        <v>433</v>
      </c>
      <c r="Q71" s="1180"/>
      <c r="R71" s="1180"/>
      <c r="S71" s="1181"/>
      <c r="T71" s="159" t="s">
        <v>444</v>
      </c>
      <c r="U71" s="1182">
        <f>'第2号様式別紙2-1（臨床研修（医師）事業計画書）'!U44</f>
        <v>0</v>
      </c>
      <c r="V71" s="1183"/>
      <c r="W71" s="1183"/>
      <c r="X71" s="1184"/>
      <c r="Y71" s="160" t="s">
        <v>420</v>
      </c>
    </row>
    <row r="72" spans="1:40" ht="15" customHeight="1">
      <c r="A72" s="1" t="s">
        <v>445</v>
      </c>
    </row>
    <row r="73" spans="1:40" ht="9" customHeight="1"/>
    <row r="74" spans="1:40" ht="8.25" customHeight="1">
      <c r="B74" s="61"/>
      <c r="C74" s="62"/>
      <c r="D74" s="62"/>
      <c r="E74" s="62"/>
      <c r="F74" s="62"/>
      <c r="G74" s="62"/>
      <c r="H74" s="62"/>
      <c r="I74" s="62"/>
      <c r="J74" s="62"/>
      <c r="K74" s="62"/>
      <c r="L74" s="62"/>
      <c r="M74" s="62"/>
      <c r="N74" s="62"/>
      <c r="O74" s="62"/>
      <c r="P74" s="62"/>
      <c r="Q74" s="62"/>
      <c r="R74" s="62"/>
      <c r="S74" s="63"/>
      <c r="T74" s="61"/>
      <c r="U74" s="62"/>
      <c r="V74" s="62"/>
      <c r="W74" s="62"/>
      <c r="X74" s="62"/>
      <c r="Y74" s="63"/>
    </row>
    <row r="75" spans="1:40" ht="15" customHeight="1">
      <c r="B75" s="2"/>
      <c r="C75" s="1" t="s">
        <v>446</v>
      </c>
      <c r="H75" s="1165" t="s">
        <v>447</v>
      </c>
      <c r="I75" s="1165"/>
      <c r="J75" s="1165"/>
      <c r="K75" s="1165"/>
      <c r="L75" s="1165"/>
      <c r="M75" s="1165"/>
      <c r="N75" s="1165"/>
      <c r="O75" s="1165"/>
      <c r="P75" s="1165"/>
      <c r="Q75" s="1165"/>
      <c r="R75" s="1165"/>
      <c r="S75" s="1165"/>
      <c r="T75" s="1165"/>
      <c r="U75" s="1165"/>
      <c r="V75" s="1165"/>
      <c r="W75" s="1165"/>
      <c r="X75" s="1165"/>
      <c r="Y75" s="1166"/>
    </row>
    <row r="76" spans="1:40" ht="15" customHeight="1">
      <c r="B76" s="2"/>
      <c r="C76" s="1" t="s">
        <v>448</v>
      </c>
      <c r="I76" s="1167" t="s">
        <v>449</v>
      </c>
      <c r="J76" s="1168"/>
      <c r="K76" s="161"/>
      <c r="L76" s="1" t="s">
        <v>450</v>
      </c>
      <c r="N76" s="161"/>
      <c r="O76" s="1" t="s">
        <v>451</v>
      </c>
      <c r="T76" s="8" t="s">
        <v>452</v>
      </c>
      <c r="U76" s="1264" t="e">
        <f>U77+U101</f>
        <v>#VALUE!</v>
      </c>
      <c r="V76" s="1264"/>
      <c r="W76" s="1264"/>
      <c r="X76" s="1264"/>
      <c r="Y76" s="9" t="s">
        <v>453</v>
      </c>
      <c r="Z76" s="162" t="str">
        <f>IF(AB78="未入力","※先に158行目の当該年度４月１日現在の１年次研修医受入数を入力してください","")</f>
        <v>※先に158行目の当該年度４月１日現在の１年次研修医受入数を入力してください</v>
      </c>
    </row>
    <row r="77" spans="1:40" ht="15" customHeight="1">
      <c r="B77" s="2" t="s">
        <v>454</v>
      </c>
      <c r="I77" s="19"/>
      <c r="J77" s="19"/>
      <c r="T77" s="8" t="s">
        <v>190</v>
      </c>
      <c r="U77" s="1264" t="e">
        <f>IF(OR(AB78="20人未満",$C$118=1),(E79*Q79)+(E81*Q81)+(E83*Q83)+(E85*Q85)+(E87*Q87),(E91*Q91)+(E93*Q93)+(E95*Q95)+(E97*Q97)+(E99*Q99))</f>
        <v>#VALUE!</v>
      </c>
      <c r="V77" s="1264"/>
      <c r="W77" s="1264"/>
      <c r="X77" s="1264"/>
      <c r="Y77" s="9" t="s">
        <v>191</v>
      </c>
    </row>
    <row r="78" spans="1:40" ht="30" customHeight="1">
      <c r="B78" s="1162" t="s">
        <v>455</v>
      </c>
      <c r="C78" s="845"/>
      <c r="D78" s="845"/>
      <c r="E78" s="845"/>
      <c r="F78" s="845"/>
      <c r="G78" s="845"/>
      <c r="H78" s="845"/>
      <c r="I78" s="845"/>
      <c r="J78" s="845"/>
      <c r="K78" s="845"/>
      <c r="L78" s="845"/>
      <c r="M78" s="845"/>
      <c r="N78" s="845"/>
      <c r="O78" s="845"/>
      <c r="P78" s="845"/>
      <c r="Q78" s="845"/>
      <c r="R78" s="845"/>
      <c r="S78" s="1163"/>
      <c r="T78" s="8"/>
      <c r="U78" s="347"/>
      <c r="V78" s="347"/>
      <c r="W78" s="347"/>
      <c r="X78" s="347"/>
      <c r="Y78" s="9"/>
      <c r="AB78" s="162" t="str">
        <f>IF(N158="","未入力",IF(N158&gt;=20,"20人以上","20人未満"))</f>
        <v>未入力</v>
      </c>
    </row>
    <row r="79" spans="1:40" ht="32.25" customHeight="1">
      <c r="B79" s="1159" t="s">
        <v>456</v>
      </c>
      <c r="C79" s="851"/>
      <c r="D79" s="18" t="s">
        <v>457</v>
      </c>
      <c r="E79" s="1279">
        <v>63000</v>
      </c>
      <c r="F79" s="1268"/>
      <c r="G79" s="1268"/>
      <c r="H79" s="1" t="s">
        <v>458</v>
      </c>
      <c r="K79" s="19" t="s">
        <v>195</v>
      </c>
      <c r="M79" s="1157" t="s">
        <v>459</v>
      </c>
      <c r="N79" s="1157"/>
      <c r="O79" s="1157"/>
      <c r="P79" s="1157"/>
      <c r="Q79" s="1266" t="str">
        <f>IF(OR($AB$78="20人未満",$C$118=1),IF($K$76=1,$V$15,0)+IF($K$76=2,$V$15,0),"")</f>
        <v/>
      </c>
      <c r="R79" s="1266"/>
      <c r="S79" s="1" t="s">
        <v>386</v>
      </c>
      <c r="T79" s="8"/>
      <c r="U79" s="347"/>
      <c r="V79" s="347"/>
      <c r="W79" s="347"/>
      <c r="X79" s="347"/>
      <c r="Y79" s="9"/>
    </row>
    <row r="80" spans="1:40" ht="9" customHeight="1">
      <c r="B80" s="24"/>
      <c r="C80" s="15"/>
      <c r="D80" s="18"/>
      <c r="E80" s="348"/>
      <c r="F80" s="348"/>
      <c r="G80" s="348"/>
      <c r="K80" s="19"/>
      <c r="M80" s="20"/>
      <c r="N80" s="20"/>
      <c r="O80" s="20"/>
      <c r="P80" s="20"/>
      <c r="Q80" s="359"/>
      <c r="R80" s="359"/>
      <c r="T80" s="8"/>
      <c r="U80" s="347"/>
      <c r="V80" s="347"/>
      <c r="W80" s="347"/>
      <c r="X80" s="347"/>
      <c r="Y80" s="9"/>
    </row>
    <row r="81" spans="2:25" ht="27.75" customHeight="1">
      <c r="B81" s="1156" t="s">
        <v>460</v>
      </c>
      <c r="C81" s="851"/>
      <c r="D81" s="18" t="s">
        <v>457</v>
      </c>
      <c r="E81" s="1279">
        <v>52000</v>
      </c>
      <c r="F81" s="1268"/>
      <c r="G81" s="1268"/>
      <c r="H81" s="1" t="s">
        <v>458</v>
      </c>
      <c r="K81" s="19" t="s">
        <v>195</v>
      </c>
      <c r="M81" s="1157" t="s">
        <v>459</v>
      </c>
      <c r="N81" s="1157"/>
      <c r="O81" s="1157"/>
      <c r="P81" s="1157"/>
      <c r="Q81" s="1266" t="str">
        <f>IF(OR($AB$78="20人未満",$C$118=1),IF($K$76=3,$V$15,0),"")</f>
        <v/>
      </c>
      <c r="R81" s="1266"/>
      <c r="S81" s="1" t="s">
        <v>386</v>
      </c>
      <c r="T81" s="8"/>
      <c r="U81" s="347"/>
      <c r="V81" s="347"/>
      <c r="W81" s="347"/>
      <c r="X81" s="347"/>
      <c r="Y81" s="9"/>
    </row>
    <row r="82" spans="2:25" ht="18" customHeight="1">
      <c r="B82" s="25"/>
      <c r="C82" s="26"/>
      <c r="D82" s="18"/>
      <c r="E82" s="358"/>
      <c r="F82" s="348"/>
      <c r="G82" s="348"/>
      <c r="K82" s="19"/>
      <c r="Q82" s="359"/>
      <c r="R82" s="359"/>
      <c r="T82" s="8"/>
      <c r="U82" s="347"/>
      <c r="V82" s="347"/>
      <c r="W82" s="347"/>
      <c r="X82" s="347"/>
      <c r="Y82" s="9"/>
    </row>
    <row r="83" spans="2:25" ht="18" customHeight="1">
      <c r="B83" s="1156" t="s">
        <v>461</v>
      </c>
      <c r="C83" s="851"/>
      <c r="D83" s="18" t="s">
        <v>457</v>
      </c>
      <c r="E83" s="1268">
        <v>47000</v>
      </c>
      <c r="F83" s="1268"/>
      <c r="G83" s="1268"/>
      <c r="H83" s="1" t="s">
        <v>458</v>
      </c>
      <c r="K83" s="19" t="s">
        <v>195</v>
      </c>
      <c r="M83" s="1157" t="s">
        <v>459</v>
      </c>
      <c r="N83" s="1157"/>
      <c r="O83" s="1157"/>
      <c r="P83" s="1157"/>
      <c r="Q83" s="1266" t="str">
        <f>IF(OR($AB$78="20人未満",$C$118=1),IF($K$76=4,$V$15,0),"")</f>
        <v/>
      </c>
      <c r="R83" s="1266"/>
      <c r="S83" s="1" t="s">
        <v>386</v>
      </c>
      <c r="T83" s="8"/>
      <c r="U83" s="347"/>
      <c r="V83" s="347"/>
      <c r="W83" s="347"/>
      <c r="X83" s="347"/>
      <c r="Y83" s="9"/>
    </row>
    <row r="84" spans="2:25" ht="18" customHeight="1">
      <c r="B84" s="25"/>
      <c r="C84" s="26"/>
      <c r="D84" s="18"/>
      <c r="E84" s="1265"/>
      <c r="F84" s="1265"/>
      <c r="G84" s="1265"/>
      <c r="K84" s="19"/>
      <c r="Q84" s="359"/>
      <c r="R84" s="359"/>
      <c r="T84" s="8"/>
      <c r="U84" s="347"/>
      <c r="V84" s="347"/>
      <c r="W84" s="347"/>
      <c r="X84" s="347"/>
      <c r="Y84" s="9"/>
    </row>
    <row r="85" spans="2:25" ht="18" customHeight="1">
      <c r="B85" s="1156" t="s">
        <v>462</v>
      </c>
      <c r="C85" s="851"/>
      <c r="D85" s="18" t="s">
        <v>457</v>
      </c>
      <c r="E85" s="1268">
        <v>42000</v>
      </c>
      <c r="F85" s="1268"/>
      <c r="G85" s="1268"/>
      <c r="H85" s="1" t="s">
        <v>458</v>
      </c>
      <c r="K85" s="19" t="s">
        <v>195</v>
      </c>
      <c r="M85" s="1157" t="s">
        <v>459</v>
      </c>
      <c r="N85" s="1157"/>
      <c r="O85" s="1157"/>
      <c r="P85" s="1157"/>
      <c r="Q85" s="1266" t="str">
        <f>IF(OR($AB$78="20人未満",$C118=1),IF($K$76=5,$V$15,0),"")</f>
        <v/>
      </c>
      <c r="R85" s="1266"/>
      <c r="S85" s="1" t="s">
        <v>386</v>
      </c>
      <c r="T85" s="8"/>
      <c r="U85" s="347"/>
      <c r="V85" s="347"/>
      <c r="W85" s="347"/>
      <c r="X85" s="347"/>
      <c r="Y85" s="9"/>
    </row>
    <row r="86" spans="2:25" ht="18" customHeight="1">
      <c r="B86" s="25"/>
      <c r="C86" s="26"/>
      <c r="D86" s="18"/>
      <c r="E86" s="1265"/>
      <c r="F86" s="1265"/>
      <c r="G86" s="1265"/>
      <c r="K86" s="19"/>
      <c r="Q86" s="359"/>
      <c r="R86" s="359"/>
      <c r="T86" s="8"/>
      <c r="U86" s="347"/>
      <c r="V86" s="347"/>
      <c r="W86" s="347"/>
      <c r="X86" s="347"/>
      <c r="Y86" s="9"/>
    </row>
    <row r="87" spans="2:25" ht="33.75" customHeight="1">
      <c r="B87" s="1149" t="s">
        <v>463</v>
      </c>
      <c r="C87" s="1150"/>
      <c r="D87" s="27" t="s">
        <v>457</v>
      </c>
      <c r="E87" s="1276">
        <v>500</v>
      </c>
      <c r="F87" s="1276"/>
      <c r="G87" s="1276"/>
      <c r="H87" s="10" t="s">
        <v>458</v>
      </c>
      <c r="I87" s="10"/>
      <c r="J87" s="10"/>
      <c r="K87" s="28" t="s">
        <v>195</v>
      </c>
      <c r="L87" s="10"/>
      <c r="M87" s="1147" t="s">
        <v>459</v>
      </c>
      <c r="N87" s="1147"/>
      <c r="O87" s="1147"/>
      <c r="P87" s="1147"/>
      <c r="Q87" s="1280" t="str">
        <f>IF(OR($AB$78="20人未満",$C118=1),IF($N$76=2,$V$15,0)+IF($N$76=3,$V$15,0),"")</f>
        <v/>
      </c>
      <c r="R87" s="1280"/>
      <c r="S87" s="10" t="s">
        <v>386</v>
      </c>
      <c r="T87" s="8"/>
      <c r="U87" s="347"/>
      <c r="V87" s="347"/>
      <c r="W87" s="347"/>
      <c r="X87" s="347"/>
      <c r="Y87" s="9"/>
    </row>
    <row r="88" spans="2:25" ht="9" customHeight="1">
      <c r="B88" s="135"/>
      <c r="C88" s="136"/>
      <c r="D88" s="27"/>
      <c r="E88" s="360"/>
      <c r="F88" s="360"/>
      <c r="G88" s="360"/>
      <c r="H88" s="10"/>
      <c r="I88" s="10"/>
      <c r="J88" s="10"/>
      <c r="K88" s="28"/>
      <c r="L88" s="10"/>
      <c r="M88" s="10"/>
      <c r="N88" s="10"/>
      <c r="O88" s="10"/>
      <c r="P88" s="10"/>
      <c r="Q88" s="348"/>
      <c r="R88" s="348"/>
      <c r="S88" s="10"/>
      <c r="T88" s="8"/>
      <c r="U88" s="347"/>
      <c r="V88" s="347"/>
      <c r="W88" s="347"/>
      <c r="X88" s="347"/>
      <c r="Y88" s="9"/>
    </row>
    <row r="89" spans="2:25" ht="9" customHeight="1">
      <c r="B89" s="135"/>
      <c r="C89" s="136"/>
      <c r="D89" s="27"/>
      <c r="E89" s="349"/>
      <c r="F89" s="349"/>
      <c r="G89" s="349"/>
      <c r="H89" s="96"/>
      <c r="I89" s="10"/>
      <c r="J89" s="10"/>
      <c r="K89" s="28"/>
      <c r="L89" s="10"/>
      <c r="M89" s="108"/>
      <c r="N89" s="108"/>
      <c r="O89" s="108"/>
      <c r="P89" s="108"/>
      <c r="Q89" s="349"/>
      <c r="R89" s="349"/>
      <c r="S89" s="10"/>
      <c r="T89" s="8"/>
      <c r="U89" s="48"/>
      <c r="V89" s="48"/>
      <c r="W89" s="48"/>
      <c r="X89" s="48"/>
      <c r="Y89" s="9"/>
    </row>
    <row r="90" spans="2:25" ht="30" customHeight="1">
      <c r="B90" s="1162" t="s">
        <v>469</v>
      </c>
      <c r="C90" s="845"/>
      <c r="D90" s="845"/>
      <c r="E90" s="845"/>
      <c r="F90" s="845"/>
      <c r="G90" s="845"/>
      <c r="H90" s="845"/>
      <c r="I90" s="845"/>
      <c r="J90" s="845"/>
      <c r="K90" s="845"/>
      <c r="L90" s="845"/>
      <c r="M90" s="845"/>
      <c r="N90" s="845"/>
      <c r="O90" s="845"/>
      <c r="P90" s="845"/>
      <c r="Q90" s="845"/>
      <c r="R90" s="845"/>
      <c r="S90" s="1163"/>
      <c r="T90" s="8"/>
      <c r="U90" s="347"/>
      <c r="V90" s="347"/>
      <c r="W90" s="347"/>
      <c r="X90" s="347"/>
      <c r="Y90" s="9"/>
    </row>
    <row r="91" spans="2:25" ht="32.25" customHeight="1">
      <c r="B91" s="1159" t="s">
        <v>456</v>
      </c>
      <c r="C91" s="851"/>
      <c r="D91" s="18" t="s">
        <v>457</v>
      </c>
      <c r="E91" s="1279">
        <v>46000</v>
      </c>
      <c r="F91" s="1268"/>
      <c r="G91" s="1268"/>
      <c r="H91" s="1" t="s">
        <v>458</v>
      </c>
      <c r="K91" s="19" t="s">
        <v>195</v>
      </c>
      <c r="M91" s="1157" t="s">
        <v>459</v>
      </c>
      <c r="N91" s="1157"/>
      <c r="O91" s="1157"/>
      <c r="P91" s="1157"/>
      <c r="Q91" s="1278" t="str">
        <f>IF(AND($AB$78="20人以上",$C$118=""),IF($K$76=1,$V$15,0)+IF($K$76=2,$V$15,0),"")</f>
        <v/>
      </c>
      <c r="R91" s="1278"/>
      <c r="S91" s="1" t="s">
        <v>386</v>
      </c>
      <c r="T91" s="8"/>
      <c r="U91" s="347"/>
      <c r="V91" s="347"/>
      <c r="W91" s="347"/>
      <c r="X91" s="347"/>
      <c r="Y91" s="9"/>
    </row>
    <row r="92" spans="2:25" ht="9" customHeight="1">
      <c r="B92" s="24"/>
      <c r="C92" s="15"/>
      <c r="D92" s="18"/>
      <c r="E92" s="348"/>
      <c r="F92" s="348"/>
      <c r="G92" s="348"/>
      <c r="K92" s="19"/>
      <c r="M92" s="20"/>
      <c r="N92" s="20"/>
      <c r="O92" s="20"/>
      <c r="P92" s="20"/>
      <c r="Q92" s="359"/>
      <c r="R92" s="359"/>
      <c r="T92" s="8"/>
      <c r="U92" s="347"/>
      <c r="V92" s="347"/>
      <c r="W92" s="347"/>
      <c r="X92" s="347"/>
      <c r="Y92" s="9"/>
    </row>
    <row r="93" spans="2:25" ht="27.75" customHeight="1">
      <c r="B93" s="1156" t="s">
        <v>460</v>
      </c>
      <c r="C93" s="851"/>
      <c r="D93" s="18" t="s">
        <v>457</v>
      </c>
      <c r="E93" s="1279">
        <v>39000</v>
      </c>
      <c r="F93" s="1268"/>
      <c r="G93" s="1268"/>
      <c r="H93" s="1" t="s">
        <v>458</v>
      </c>
      <c r="K93" s="19" t="s">
        <v>195</v>
      </c>
      <c r="M93" s="1157" t="s">
        <v>459</v>
      </c>
      <c r="N93" s="1157"/>
      <c r="O93" s="1157"/>
      <c r="P93" s="1157"/>
      <c r="Q93" s="1278" t="str">
        <f>IF(AND($AB$78="20人以上",$C$118=""),IF($K$76=3,$V$15,0),"")</f>
        <v/>
      </c>
      <c r="R93" s="1278"/>
      <c r="S93" s="1" t="s">
        <v>386</v>
      </c>
      <c r="T93" s="8"/>
      <c r="U93" s="347"/>
      <c r="V93" s="347"/>
      <c r="W93" s="347"/>
      <c r="X93" s="347"/>
      <c r="Y93" s="9"/>
    </row>
    <row r="94" spans="2:25" ht="18" customHeight="1">
      <c r="B94" s="25"/>
      <c r="C94" s="26"/>
      <c r="D94" s="18"/>
      <c r="E94" s="358"/>
      <c r="F94" s="348"/>
      <c r="G94" s="348"/>
      <c r="K94" s="19"/>
      <c r="Q94" s="359"/>
      <c r="R94" s="359"/>
      <c r="T94" s="8"/>
      <c r="U94" s="347"/>
      <c r="V94" s="347"/>
      <c r="W94" s="347"/>
      <c r="X94" s="347"/>
      <c r="Y94" s="9"/>
    </row>
    <row r="95" spans="2:25" ht="18" customHeight="1">
      <c r="B95" s="1156" t="s">
        <v>461</v>
      </c>
      <c r="C95" s="851"/>
      <c r="D95" s="18" t="s">
        <v>457</v>
      </c>
      <c r="E95" s="1268">
        <v>35000</v>
      </c>
      <c r="F95" s="1268"/>
      <c r="G95" s="1268"/>
      <c r="H95" s="1" t="s">
        <v>458</v>
      </c>
      <c r="K95" s="19" t="s">
        <v>195</v>
      </c>
      <c r="M95" s="1157" t="s">
        <v>459</v>
      </c>
      <c r="N95" s="1157"/>
      <c r="O95" s="1157"/>
      <c r="P95" s="1157"/>
      <c r="Q95" s="1278" t="str">
        <f>IF(AND($AB$78="20人以上",$C$118=""),IF($K$76=4,$V$15,0),"")</f>
        <v/>
      </c>
      <c r="R95" s="1278"/>
      <c r="S95" s="1" t="s">
        <v>386</v>
      </c>
      <c r="T95" s="8"/>
      <c r="U95" s="347"/>
      <c r="V95" s="347"/>
      <c r="W95" s="347"/>
      <c r="X95" s="347"/>
      <c r="Y95" s="9"/>
    </row>
    <row r="96" spans="2:25" ht="18" customHeight="1">
      <c r="B96" s="25"/>
      <c r="C96" s="26"/>
      <c r="D96" s="18"/>
      <c r="E96" s="1265"/>
      <c r="F96" s="1265"/>
      <c r="G96" s="1265"/>
      <c r="K96" s="19"/>
      <c r="Q96" s="359"/>
      <c r="R96" s="359"/>
      <c r="T96" s="8"/>
      <c r="U96" s="347"/>
      <c r="V96" s="347"/>
      <c r="W96" s="347"/>
      <c r="X96" s="347"/>
      <c r="Y96" s="9"/>
    </row>
    <row r="97" spans="2:33" ht="18" customHeight="1">
      <c r="B97" s="1156" t="s">
        <v>462</v>
      </c>
      <c r="C97" s="851"/>
      <c r="D97" s="18" t="s">
        <v>457</v>
      </c>
      <c r="E97" s="1268">
        <v>31000</v>
      </c>
      <c r="F97" s="1268"/>
      <c r="G97" s="1268"/>
      <c r="H97" s="1" t="s">
        <v>458</v>
      </c>
      <c r="K97" s="19" t="s">
        <v>195</v>
      </c>
      <c r="M97" s="1157" t="s">
        <v>459</v>
      </c>
      <c r="N97" s="1157"/>
      <c r="O97" s="1157"/>
      <c r="P97" s="1157"/>
      <c r="Q97" s="1278" t="str">
        <f>IF(AND($AB$78="20人以上",$C$118=""),IF($K$76=5,$V$15,0),"")</f>
        <v/>
      </c>
      <c r="R97" s="1278"/>
      <c r="S97" s="1" t="s">
        <v>386</v>
      </c>
      <c r="T97" s="8"/>
      <c r="U97" s="347"/>
      <c r="V97" s="347"/>
      <c r="W97" s="347"/>
      <c r="X97" s="347"/>
      <c r="Y97" s="9"/>
    </row>
    <row r="98" spans="2:33" ht="18" customHeight="1">
      <c r="B98" s="25"/>
      <c r="C98" s="26"/>
      <c r="D98" s="18"/>
      <c r="E98" s="1265"/>
      <c r="F98" s="1265"/>
      <c r="G98" s="1265"/>
      <c r="K98" s="19"/>
      <c r="Q98" s="359"/>
      <c r="R98" s="359"/>
      <c r="T98" s="8"/>
      <c r="U98" s="347"/>
      <c r="V98" s="347"/>
      <c r="W98" s="347"/>
      <c r="X98" s="347"/>
      <c r="Y98" s="9"/>
    </row>
    <row r="99" spans="2:33" ht="33.75" customHeight="1">
      <c r="B99" s="1149" t="s">
        <v>463</v>
      </c>
      <c r="C99" s="1150"/>
      <c r="D99" s="27" t="s">
        <v>457</v>
      </c>
      <c r="E99" s="1276">
        <v>300</v>
      </c>
      <c r="F99" s="1276"/>
      <c r="G99" s="1276"/>
      <c r="H99" s="10" t="s">
        <v>458</v>
      </c>
      <c r="I99" s="10"/>
      <c r="J99" s="10"/>
      <c r="K99" s="28" t="s">
        <v>195</v>
      </c>
      <c r="L99" s="10"/>
      <c r="M99" s="1147" t="s">
        <v>459</v>
      </c>
      <c r="N99" s="1147"/>
      <c r="O99" s="1147"/>
      <c r="P99" s="1147"/>
      <c r="Q99" s="1277" t="str">
        <f>IF(AND($AB$78="20人以上",$C$118=""),IF($N$76=2,$V$15,0)+IF($N$76=3,$V$15,0),"")</f>
        <v/>
      </c>
      <c r="R99" s="1277"/>
      <c r="S99" s="10" t="s">
        <v>386</v>
      </c>
      <c r="T99" s="8"/>
      <c r="U99" s="357"/>
      <c r="V99" s="357"/>
      <c r="W99" s="357"/>
      <c r="X99" s="357"/>
      <c r="Y99" s="9"/>
    </row>
    <row r="100" spans="2:33" ht="9" customHeight="1">
      <c r="B100" s="135"/>
      <c r="C100" s="136"/>
      <c r="D100" s="27"/>
      <c r="E100" s="349"/>
      <c r="F100" s="349"/>
      <c r="G100" s="349"/>
      <c r="H100" s="96"/>
      <c r="I100" s="10"/>
      <c r="J100" s="10"/>
      <c r="K100" s="28"/>
      <c r="L100" s="10"/>
      <c r="M100" s="108"/>
      <c r="N100" s="108"/>
      <c r="O100" s="108"/>
      <c r="P100" s="108"/>
      <c r="Q100" s="349"/>
      <c r="R100" s="349"/>
      <c r="S100" s="10"/>
      <c r="T100" s="8"/>
      <c r="U100" s="48"/>
      <c r="V100" s="48"/>
      <c r="W100" s="48"/>
      <c r="X100" s="48"/>
      <c r="Y100" s="9"/>
    </row>
    <row r="101" spans="2:33" s="10" customFormat="1" ht="19.5" customHeight="1">
      <c r="B101" s="30" t="s">
        <v>470</v>
      </c>
      <c r="C101" s="16"/>
      <c r="D101" s="27" t="s">
        <v>190</v>
      </c>
      <c r="E101" s="1276">
        <v>15000</v>
      </c>
      <c r="F101" s="1276"/>
      <c r="G101" s="1276"/>
      <c r="H101" s="10" t="s">
        <v>458</v>
      </c>
      <c r="K101" s="28" t="s">
        <v>195</v>
      </c>
      <c r="M101" s="1147" t="s">
        <v>459</v>
      </c>
      <c r="N101" s="1147"/>
      <c r="O101" s="1147"/>
      <c r="P101" s="1147"/>
      <c r="Q101" s="1266">
        <f>V15</f>
        <v>0</v>
      </c>
      <c r="R101" s="1266"/>
      <c r="S101" s="10" t="s">
        <v>384</v>
      </c>
      <c r="T101" s="167" t="s">
        <v>190</v>
      </c>
      <c r="U101" s="1263">
        <f>E101*Q101</f>
        <v>0</v>
      </c>
      <c r="V101" s="1263"/>
      <c r="W101" s="1263"/>
      <c r="X101" s="1263"/>
      <c r="Y101" s="168" t="s">
        <v>191</v>
      </c>
    </row>
    <row r="102" spans="2:33" ht="6" customHeight="1">
      <c r="B102" s="169"/>
      <c r="C102" s="170"/>
      <c r="D102" s="18"/>
      <c r="E102" s="348"/>
      <c r="F102" s="348"/>
      <c r="G102" s="348"/>
      <c r="K102" s="19"/>
      <c r="Q102" s="348"/>
      <c r="R102" s="348"/>
      <c r="T102" s="8"/>
      <c r="U102" s="357"/>
      <c r="V102" s="357"/>
      <c r="W102" s="357"/>
      <c r="X102" s="357"/>
      <c r="Y102" s="9"/>
    </row>
    <row r="103" spans="2:33" s="355" customFormat="1" ht="14.25" customHeight="1">
      <c r="B103" s="356"/>
      <c r="C103" s="363" t="s">
        <v>532</v>
      </c>
      <c r="D103" s="364"/>
      <c r="E103" s="365"/>
      <c r="F103" s="365"/>
      <c r="G103" s="365"/>
      <c r="H103" s="363"/>
      <c r="I103" s="363"/>
      <c r="J103" s="363"/>
      <c r="K103" s="366"/>
      <c r="L103" s="363"/>
      <c r="M103" s="363"/>
      <c r="N103" s="363"/>
      <c r="O103" s="363"/>
      <c r="P103" s="363"/>
      <c r="Q103" s="365"/>
      <c r="R103" s="365"/>
      <c r="S103" s="363"/>
      <c r="T103" s="367"/>
      <c r="U103" s="368"/>
      <c r="V103" s="368"/>
      <c r="W103" s="368"/>
      <c r="X103" s="368"/>
      <c r="Y103" s="369"/>
      <c r="Z103" s="363"/>
      <c r="AA103" s="363" t="s">
        <v>533</v>
      </c>
      <c r="AB103" s="363"/>
      <c r="AC103" s="363"/>
      <c r="AD103" s="363"/>
      <c r="AE103" s="363"/>
      <c r="AF103" s="363"/>
      <c r="AG103" s="363"/>
    </row>
    <row r="104" spans="2:33" s="355" customFormat="1" ht="14.25" customHeight="1">
      <c r="B104" s="356"/>
      <c r="C104" s="1273" t="s">
        <v>534</v>
      </c>
      <c r="D104" s="1273"/>
      <c r="E104" s="1273"/>
      <c r="F104" s="1273"/>
      <c r="G104" s="1273"/>
      <c r="H104" s="1273"/>
      <c r="I104" s="1273"/>
      <c r="J104" s="1273"/>
      <c r="K104" s="1273"/>
      <c r="L104" s="1273"/>
      <c r="M104" s="1273"/>
      <c r="N104" s="1273"/>
      <c r="O104" s="1273"/>
      <c r="P104" s="1273"/>
      <c r="Q104" s="1273"/>
      <c r="R104" s="1273"/>
      <c r="S104" s="1274"/>
      <c r="T104" s="367"/>
      <c r="U104" s="368"/>
      <c r="V104" s="368"/>
      <c r="W104" s="368"/>
      <c r="X104" s="368"/>
      <c r="Y104" s="369"/>
      <c r="Z104" s="363"/>
      <c r="AA104" s="363"/>
      <c r="AB104" s="363"/>
      <c r="AC104" s="363"/>
      <c r="AD104" s="363"/>
      <c r="AE104" s="363"/>
      <c r="AF104" s="363"/>
      <c r="AG104" s="363"/>
    </row>
    <row r="105" spans="2:33" s="355" customFormat="1" ht="14.25" customHeight="1">
      <c r="B105" s="356"/>
      <c r="C105" s="370"/>
      <c r="D105" s="371" t="s">
        <v>190</v>
      </c>
      <c r="E105" s="1269">
        <v>15000</v>
      </c>
      <c r="F105" s="1269"/>
      <c r="G105" s="1269"/>
      <c r="H105" s="372" t="s">
        <v>458</v>
      </c>
      <c r="I105" s="372"/>
      <c r="J105" s="372"/>
      <c r="K105" s="373" t="s">
        <v>195</v>
      </c>
      <c r="L105" s="372"/>
      <c r="M105" s="1275" t="s">
        <v>535</v>
      </c>
      <c r="N105" s="1275"/>
      <c r="O105" s="1275"/>
      <c r="P105" s="1275"/>
      <c r="Q105" s="1271" t="e">
        <f>IF($U$42&gt;=0.5,K48,0)</f>
        <v>#DIV/0!</v>
      </c>
      <c r="R105" s="1271"/>
      <c r="S105" s="372" t="s">
        <v>384</v>
      </c>
      <c r="T105" s="374" t="s">
        <v>452</v>
      </c>
      <c r="U105" s="1272" t="e">
        <f>IF($K$76&gt;=3,0,IF($U$42&gt;=0.5,$E$105*$Q105,0))</f>
        <v>#DIV/0!</v>
      </c>
      <c r="V105" s="1272"/>
      <c r="W105" s="1272"/>
      <c r="X105" s="1272"/>
      <c r="Y105" s="375" t="s">
        <v>453</v>
      </c>
      <c r="Z105" s="363"/>
      <c r="AA105" s="363"/>
      <c r="AB105" s="363" t="e">
        <f>IF($U$42&gt;=0.5,"50％以上","50％未満")</f>
        <v>#DIV/0!</v>
      </c>
      <c r="AC105" s="363"/>
      <c r="AD105" s="363"/>
      <c r="AE105" s="363"/>
      <c r="AF105" s="363"/>
      <c r="AG105" s="363"/>
    </row>
    <row r="106" spans="2:33" ht="14.25" customHeight="1">
      <c r="B106" s="169"/>
      <c r="C106" s="370"/>
      <c r="D106" s="371"/>
      <c r="E106" s="1269"/>
      <c r="F106" s="1269"/>
      <c r="G106" s="1269"/>
      <c r="H106" s="372"/>
      <c r="I106" s="372"/>
      <c r="J106" s="372"/>
      <c r="K106" s="373"/>
      <c r="L106" s="372"/>
      <c r="M106" s="1270"/>
      <c r="N106" s="1270"/>
      <c r="O106" s="1270"/>
      <c r="P106" s="1270"/>
      <c r="Q106" s="1271"/>
      <c r="R106" s="1271"/>
      <c r="S106" s="372"/>
      <c r="T106" s="374"/>
      <c r="U106" s="1272"/>
      <c r="V106" s="1272"/>
      <c r="W106" s="1272"/>
      <c r="X106" s="1272"/>
      <c r="Y106" s="375"/>
      <c r="Z106" s="363"/>
      <c r="AA106" s="363"/>
      <c r="AB106" s="363"/>
      <c r="AC106" s="363"/>
      <c r="AD106" s="363"/>
      <c r="AE106" s="363"/>
      <c r="AF106" s="363"/>
      <c r="AG106" s="363"/>
    </row>
    <row r="107" spans="2:33" s="355" customFormat="1" ht="14.25" customHeight="1">
      <c r="B107" s="356"/>
      <c r="C107" s="363" t="s">
        <v>536</v>
      </c>
      <c r="D107" s="364"/>
      <c r="E107" s="365"/>
      <c r="F107" s="365"/>
      <c r="G107" s="365"/>
      <c r="H107" s="363"/>
      <c r="I107" s="363"/>
      <c r="J107" s="363"/>
      <c r="K107" s="366"/>
      <c r="L107" s="363"/>
      <c r="M107" s="363"/>
      <c r="N107" s="363"/>
      <c r="O107" s="363"/>
      <c r="P107" s="363"/>
      <c r="Q107" s="365"/>
      <c r="R107" s="365"/>
      <c r="S107" s="363"/>
      <c r="T107" s="367"/>
      <c r="U107" s="368"/>
      <c r="V107" s="368"/>
      <c r="W107" s="368"/>
      <c r="X107" s="368"/>
      <c r="Y107" s="369"/>
      <c r="Z107" s="363"/>
      <c r="AA107" s="363" t="s">
        <v>533</v>
      </c>
      <c r="AB107" s="363"/>
      <c r="AC107" s="363"/>
      <c r="AD107" s="363"/>
      <c r="AE107" s="363"/>
      <c r="AF107" s="363"/>
      <c r="AG107" s="363"/>
    </row>
    <row r="108" spans="2:33" s="355" customFormat="1" ht="14.25" customHeight="1">
      <c r="B108" s="356"/>
      <c r="C108" s="1273" t="s">
        <v>537</v>
      </c>
      <c r="D108" s="1273"/>
      <c r="E108" s="1273"/>
      <c r="F108" s="1273"/>
      <c r="G108" s="1273"/>
      <c r="H108" s="1273"/>
      <c r="I108" s="1273"/>
      <c r="J108" s="1273"/>
      <c r="K108" s="1273"/>
      <c r="L108" s="1273"/>
      <c r="M108" s="1273"/>
      <c r="N108" s="1273"/>
      <c r="O108" s="1273"/>
      <c r="P108" s="1273"/>
      <c r="Q108" s="1273"/>
      <c r="R108" s="1273"/>
      <c r="S108" s="1274"/>
      <c r="T108" s="367"/>
      <c r="U108" s="368"/>
      <c r="V108" s="368"/>
      <c r="W108" s="368"/>
      <c r="X108" s="368"/>
      <c r="Y108" s="369"/>
      <c r="Z108" s="363"/>
      <c r="AA108" s="363"/>
      <c r="AB108" s="363"/>
      <c r="AC108" s="363"/>
      <c r="AD108" s="363"/>
      <c r="AE108" s="363"/>
      <c r="AF108" s="363"/>
      <c r="AG108" s="363"/>
    </row>
    <row r="109" spans="2:33" s="355" customFormat="1" ht="14.25" customHeight="1">
      <c r="B109" s="356"/>
      <c r="C109" s="370"/>
      <c r="D109" s="371" t="s">
        <v>190</v>
      </c>
      <c r="E109" s="1269">
        <v>15000</v>
      </c>
      <c r="F109" s="1269"/>
      <c r="G109" s="1269"/>
      <c r="H109" s="376" t="s">
        <v>468</v>
      </c>
      <c r="I109" s="372"/>
      <c r="J109" s="372"/>
      <c r="K109" s="373" t="s">
        <v>195</v>
      </c>
      <c r="L109" s="372"/>
      <c r="M109" s="1275" t="s">
        <v>538</v>
      </c>
      <c r="N109" s="1275"/>
      <c r="O109" s="1275"/>
      <c r="P109" s="1275"/>
      <c r="Q109" s="1271" t="e">
        <f>IF($U$42&lt;0.5,K48,"0")</f>
        <v>#DIV/0!</v>
      </c>
      <c r="R109" s="1271"/>
      <c r="S109" s="372" t="s">
        <v>384</v>
      </c>
      <c r="T109" s="374" t="s">
        <v>452</v>
      </c>
      <c r="U109" s="1272" t="e">
        <f>IF($K$76&gt;=3,0,IF($U$42&lt;0.5,$E$109*$Q$109*0.5,0))</f>
        <v>#DIV/0!</v>
      </c>
      <c r="V109" s="1272"/>
      <c r="W109" s="1272"/>
      <c r="X109" s="1272"/>
      <c r="Y109" s="375" t="s">
        <v>453</v>
      </c>
      <c r="Z109" s="363"/>
      <c r="AA109" s="363"/>
      <c r="AB109" s="363" t="e">
        <f>IF($U$42&gt;=0.5,"50％以上","50％未満")</f>
        <v>#DIV/0!</v>
      </c>
      <c r="AC109" s="363"/>
      <c r="AD109" s="363"/>
      <c r="AE109" s="363"/>
      <c r="AF109" s="363"/>
      <c r="AG109" s="363"/>
    </row>
    <row r="110" spans="2:33" ht="14.25" customHeight="1">
      <c r="B110" s="169"/>
      <c r="C110" s="170"/>
      <c r="D110" s="27"/>
      <c r="E110" s="360"/>
      <c r="F110" s="360"/>
      <c r="G110" s="360"/>
      <c r="H110" s="10"/>
      <c r="I110" s="10"/>
      <c r="J110" s="10"/>
      <c r="K110" s="28"/>
      <c r="L110" s="10"/>
      <c r="M110" s="10"/>
      <c r="N110" s="10"/>
      <c r="O110" s="10"/>
      <c r="P110" s="10"/>
      <c r="Q110" s="359"/>
      <c r="R110" s="359"/>
      <c r="S110" s="10"/>
      <c r="T110" s="167"/>
      <c r="U110" s="361"/>
      <c r="V110" s="361"/>
      <c r="W110" s="361"/>
      <c r="X110" s="361"/>
      <c r="Y110" s="168"/>
    </row>
    <row r="111" spans="2:33" ht="15" customHeight="1" thickBot="1">
      <c r="B111" s="2"/>
      <c r="C111" s="363" t="s">
        <v>539</v>
      </c>
      <c r="H111" s="73" t="s">
        <v>472</v>
      </c>
      <c r="T111" s="167"/>
      <c r="U111" s="1130"/>
      <c r="V111" s="1130"/>
      <c r="W111" s="1130"/>
      <c r="X111" s="1130"/>
      <c r="Y111" s="168"/>
    </row>
    <row r="112" spans="2:33" ht="15" customHeight="1" thickBot="1">
      <c r="B112" s="2"/>
      <c r="C112" s="171"/>
      <c r="D112" s="1" t="s">
        <v>473</v>
      </c>
      <c r="K112" s="19" t="s">
        <v>474</v>
      </c>
      <c r="L112" s="73" t="s">
        <v>475</v>
      </c>
      <c r="Q112" s="1144">
        <f>U28</f>
        <v>0</v>
      </c>
      <c r="R112" s="1145"/>
      <c r="S112" s="1" t="s">
        <v>384</v>
      </c>
      <c r="T112" s="8"/>
      <c r="U112" s="1148"/>
      <c r="V112" s="1148"/>
      <c r="W112" s="1148"/>
      <c r="X112" s="1148"/>
      <c r="Y112" s="9"/>
      <c r="AB112" s="172"/>
      <c r="AC112" s="172"/>
      <c r="AF112" s="172"/>
    </row>
    <row r="113" spans="2:39" ht="15" customHeight="1" thickBot="1">
      <c r="B113" s="2"/>
      <c r="D113" s="18" t="s">
        <v>457</v>
      </c>
      <c r="E113" s="1268">
        <v>40000</v>
      </c>
      <c r="F113" s="1268"/>
      <c r="G113" s="1268"/>
      <c r="H113" s="1" t="s">
        <v>476</v>
      </c>
      <c r="K113" s="1140"/>
      <c r="L113" s="1140"/>
      <c r="M113" s="1140"/>
      <c r="N113" s="1140"/>
      <c r="O113" s="1140"/>
      <c r="P113" s="1140"/>
      <c r="Q113" s="1140"/>
      <c r="R113" s="1140"/>
      <c r="S113" s="1141"/>
      <c r="T113" s="2"/>
      <c r="U113" s="162"/>
      <c r="V113" s="162"/>
      <c r="W113" s="162"/>
      <c r="X113" s="162"/>
      <c r="Y113" s="9"/>
      <c r="AE113" s="172"/>
      <c r="AF113" s="172"/>
    </row>
    <row r="114" spans="2:39" ht="15" customHeight="1" thickBot="1">
      <c r="B114" s="2"/>
      <c r="C114" s="173"/>
      <c r="D114" s="1" t="s">
        <v>477</v>
      </c>
      <c r="K114" s="19" t="s">
        <v>195</v>
      </c>
      <c r="L114" s="73" t="s">
        <v>475</v>
      </c>
      <c r="M114" s="174"/>
      <c r="N114" s="174"/>
      <c r="O114" s="174"/>
      <c r="P114" s="174"/>
      <c r="Q114" s="1266">
        <f>U28</f>
        <v>0</v>
      </c>
      <c r="R114" s="1266"/>
      <c r="S114" s="1" t="s">
        <v>386</v>
      </c>
      <c r="T114" s="8" t="s">
        <v>478</v>
      </c>
      <c r="U114" s="1142">
        <f>IF(C114="○",AA115,IF(C112="○",AA114,0))</f>
        <v>0</v>
      </c>
      <c r="V114" s="1142"/>
      <c r="W114" s="1142"/>
      <c r="X114" s="1142"/>
      <c r="Y114" s="9" t="s">
        <v>479</v>
      </c>
      <c r="AA114" s="1143">
        <f>IF(Q114=0,0,ROUNDDOWN((40000*M115/Q115*Q114),0))</f>
        <v>0</v>
      </c>
      <c r="AB114" s="1143"/>
      <c r="AC114" s="1143"/>
      <c r="AD114" s="1143"/>
      <c r="AE114" s="1143"/>
    </row>
    <row r="115" spans="2:39" ht="15" customHeight="1">
      <c r="B115" s="2"/>
      <c r="D115" s="18" t="s">
        <v>457</v>
      </c>
      <c r="E115" s="1268">
        <v>97000</v>
      </c>
      <c r="F115" s="1268"/>
      <c r="G115" s="1268"/>
      <c r="H115" s="1" t="s">
        <v>476</v>
      </c>
      <c r="K115" s="18" t="s">
        <v>457</v>
      </c>
      <c r="L115" s="19" t="s">
        <v>480</v>
      </c>
      <c r="M115" s="1144">
        <f>+V15</f>
        <v>0</v>
      </c>
      <c r="N115" s="1145"/>
      <c r="O115" s="19" t="s">
        <v>481</v>
      </c>
      <c r="P115" s="19" t="s">
        <v>482</v>
      </c>
      <c r="Q115" s="1144">
        <f>+V17</f>
        <v>0</v>
      </c>
      <c r="R115" s="1145"/>
      <c r="S115" s="1" t="s">
        <v>483</v>
      </c>
      <c r="T115" s="8"/>
      <c r="U115" s="357"/>
      <c r="V115" s="357"/>
      <c r="W115" s="357"/>
      <c r="X115" s="357"/>
      <c r="Y115" s="9"/>
      <c r="AA115" s="1143" t="e">
        <f>IF(C112="○","",ROUNDDOWN((97000*M115/Q115*Q114),0))</f>
        <v>#DIV/0!</v>
      </c>
      <c r="AB115" s="1143"/>
      <c r="AC115" s="1143"/>
      <c r="AD115" s="1143"/>
      <c r="AE115" s="1143"/>
    </row>
    <row r="116" spans="2:39" ht="8.25" customHeight="1">
      <c r="B116" s="2"/>
      <c r="M116" s="18"/>
      <c r="P116" s="19"/>
      <c r="T116" s="2"/>
      <c r="U116" s="162"/>
      <c r="V116" s="162"/>
      <c r="W116" s="162"/>
      <c r="X116" s="162"/>
      <c r="Y116" s="9"/>
    </row>
    <row r="117" spans="2:39" ht="13.5" customHeight="1" thickBot="1">
      <c r="B117" s="2"/>
      <c r="C117" s="73"/>
      <c r="D117" s="394" t="s">
        <v>540</v>
      </c>
      <c r="M117" s="18"/>
      <c r="P117" s="19"/>
      <c r="T117" s="2"/>
      <c r="U117" s="162"/>
      <c r="V117" s="162"/>
      <c r="W117" s="162"/>
      <c r="X117" s="162"/>
      <c r="Y117" s="9"/>
    </row>
    <row r="118" spans="2:39" ht="15" customHeight="1" thickBot="1">
      <c r="B118" s="2"/>
      <c r="C118" s="31"/>
      <c r="D118" s="73" t="s">
        <v>485</v>
      </c>
      <c r="M118" s="18"/>
      <c r="P118" s="19"/>
      <c r="T118" s="2"/>
      <c r="U118" s="162"/>
      <c r="V118" s="162"/>
      <c r="W118" s="162"/>
      <c r="X118" s="162"/>
      <c r="Y118" s="9"/>
    </row>
    <row r="119" spans="2:39" ht="15" customHeight="1">
      <c r="B119" s="2"/>
      <c r="C119" s="363" t="s">
        <v>541</v>
      </c>
      <c r="L119" s="175"/>
      <c r="M119" s="175"/>
      <c r="N119" s="175"/>
      <c r="O119" s="175"/>
      <c r="P119" s="175"/>
      <c r="T119" s="2"/>
      <c r="U119" s="162"/>
      <c r="V119" s="162"/>
      <c r="W119" s="162"/>
      <c r="X119" s="162"/>
      <c r="Y119" s="9"/>
    </row>
    <row r="120" spans="2:39" ht="15" customHeight="1" thickBot="1">
      <c r="B120" s="2"/>
      <c r="D120" s="175"/>
      <c r="E120" s="1137"/>
      <c r="F120" s="1137"/>
      <c r="G120" s="1137"/>
      <c r="H120" s="1137"/>
      <c r="K120" s="842" t="s">
        <v>487</v>
      </c>
      <c r="L120" s="842"/>
      <c r="M120" s="842"/>
      <c r="N120" s="842"/>
      <c r="O120" s="842"/>
      <c r="P120" s="842"/>
      <c r="Q120" s="1266">
        <f>U28</f>
        <v>0</v>
      </c>
      <c r="R120" s="1266"/>
      <c r="S120" s="1" t="s">
        <v>386</v>
      </c>
      <c r="T120" s="8" t="s">
        <v>478</v>
      </c>
      <c r="U120" s="1264">
        <f>IF($C118=1,0,IF(C121="○",0,IF($U28&gt;19,538000,IF($U28&gt;1,269000,IF($U28=0,0,179000)))))</f>
        <v>0</v>
      </c>
      <c r="V120" s="1264"/>
      <c r="W120" s="1264"/>
      <c r="X120" s="1264"/>
      <c r="Y120" s="9" t="s">
        <v>479</v>
      </c>
    </row>
    <row r="121" spans="2:39" ht="15" customHeight="1" thickBot="1">
      <c r="B121" s="2"/>
      <c r="C121" s="176"/>
      <c r="D121" s="1138" t="s">
        <v>488</v>
      </c>
      <c r="E121" s="1138"/>
      <c r="F121" s="1138"/>
      <c r="G121" s="1138"/>
      <c r="H121" s="1138"/>
      <c r="I121" s="1138"/>
      <c r="J121" s="1138"/>
      <c r="K121" s="1138"/>
      <c r="L121" s="1138"/>
      <c r="M121" s="1138"/>
      <c r="N121" s="1138"/>
      <c r="O121" s="1138"/>
      <c r="P121" s="1138"/>
      <c r="Q121" s="1138"/>
      <c r="R121" s="1138"/>
      <c r="S121" s="1139"/>
      <c r="T121" s="8" t="s">
        <v>478</v>
      </c>
      <c r="U121" s="1264">
        <f>IF(C118=1,0,IF(C121="○",1076000,0))</f>
        <v>0</v>
      </c>
      <c r="V121" s="1264"/>
      <c r="W121" s="1264"/>
      <c r="X121" s="1264"/>
      <c r="Y121" s="9" t="s">
        <v>479</v>
      </c>
    </row>
    <row r="122" spans="2:39" ht="7.5" customHeight="1">
      <c r="B122" s="2"/>
      <c r="D122" s="1138"/>
      <c r="E122" s="1138"/>
      <c r="F122" s="1138"/>
      <c r="G122" s="1138"/>
      <c r="H122" s="1138"/>
      <c r="I122" s="1138"/>
      <c r="J122" s="1138"/>
      <c r="K122" s="1138"/>
      <c r="L122" s="1138"/>
      <c r="M122" s="1138"/>
      <c r="N122" s="1138"/>
      <c r="O122" s="1138"/>
      <c r="P122" s="1138"/>
      <c r="Q122" s="1138"/>
      <c r="R122" s="1138"/>
      <c r="S122" s="1139"/>
      <c r="T122" s="8"/>
      <c r="U122" s="357"/>
      <c r="V122" s="357"/>
      <c r="W122" s="357"/>
      <c r="X122" s="357"/>
      <c r="Y122" s="9"/>
    </row>
    <row r="123" spans="2:39" ht="15" customHeight="1">
      <c r="B123" s="2"/>
      <c r="D123" s="175"/>
      <c r="E123" s="175"/>
      <c r="T123" s="2"/>
      <c r="U123" s="162"/>
      <c r="V123" s="162"/>
      <c r="W123" s="162"/>
      <c r="X123" s="162"/>
      <c r="Y123" s="9"/>
    </row>
    <row r="124" spans="2:39" ht="15" customHeight="1">
      <c r="B124" s="2"/>
      <c r="C124" s="363" t="s">
        <v>542</v>
      </c>
      <c r="T124" s="8" t="s">
        <v>478</v>
      </c>
      <c r="U124" s="1264">
        <f>U125+U127</f>
        <v>0</v>
      </c>
      <c r="V124" s="1264"/>
      <c r="W124" s="1264"/>
      <c r="X124" s="1264"/>
      <c r="Y124" s="9" t="s">
        <v>479</v>
      </c>
    </row>
    <row r="125" spans="2:39" ht="15" customHeight="1">
      <c r="B125" s="2"/>
      <c r="D125" s="1" t="s">
        <v>490</v>
      </c>
      <c r="T125" s="8" t="s">
        <v>190</v>
      </c>
      <c r="U125" s="1264">
        <f>IF($I$7="",0,IF(C118=1,0,240000))</f>
        <v>0</v>
      </c>
      <c r="V125" s="1264"/>
      <c r="W125" s="1264"/>
      <c r="X125" s="1264"/>
      <c r="Y125" s="9" t="s">
        <v>191</v>
      </c>
      <c r="AJ125" s="1">
        <v>0</v>
      </c>
    </row>
    <row r="126" spans="2:39" ht="15" customHeight="1">
      <c r="B126" s="2"/>
      <c r="D126" s="1" t="s">
        <v>491</v>
      </c>
      <c r="T126" s="8"/>
      <c r="U126" s="357"/>
      <c r="V126" s="357"/>
      <c r="W126" s="357"/>
      <c r="X126" s="357"/>
      <c r="Y126" s="9"/>
    </row>
    <row r="127" spans="2:39" ht="15" customHeight="1">
      <c r="B127" s="2"/>
      <c r="E127" s="350"/>
      <c r="F127" s="350"/>
      <c r="G127" s="1265">
        <v>81000</v>
      </c>
      <c r="H127" s="1265"/>
      <c r="I127" s="1265"/>
      <c r="J127" s="1" t="s">
        <v>175</v>
      </c>
      <c r="K127" s="1" t="s">
        <v>474</v>
      </c>
      <c r="L127" s="1135" t="s">
        <v>492</v>
      </c>
      <c r="M127" s="1135"/>
      <c r="N127" s="1135"/>
      <c r="O127" s="1267">
        <v>0</v>
      </c>
      <c r="P127" s="1267"/>
      <c r="Q127" s="1" t="s">
        <v>493</v>
      </c>
      <c r="T127" s="8" t="s">
        <v>190</v>
      </c>
      <c r="U127" s="1264">
        <f>IF(C118=1,0,G127*O127)</f>
        <v>0</v>
      </c>
      <c r="V127" s="1264"/>
      <c r="W127" s="1264"/>
      <c r="X127" s="1264"/>
      <c r="Y127" s="9" t="s">
        <v>191</v>
      </c>
      <c r="AM127" s="155">
        <v>0</v>
      </c>
    </row>
    <row r="128" spans="2:39" ht="15" customHeight="1">
      <c r="B128" s="2"/>
      <c r="N128" s="12" t="s">
        <v>494</v>
      </c>
      <c r="T128" s="8"/>
      <c r="U128" s="357"/>
      <c r="V128" s="357"/>
      <c r="W128" s="357"/>
      <c r="X128" s="357"/>
      <c r="Y128" s="9"/>
      <c r="AM128" s="155">
        <v>1</v>
      </c>
    </row>
    <row r="129" spans="2:39" ht="15" customHeight="1">
      <c r="B129" s="2"/>
      <c r="C129" s="363" t="s">
        <v>543</v>
      </c>
      <c r="T129" s="2"/>
      <c r="U129" s="162"/>
      <c r="V129" s="162"/>
      <c r="W129" s="162"/>
      <c r="X129" s="162"/>
      <c r="Y129" s="9"/>
      <c r="AM129" s="155">
        <v>2</v>
      </c>
    </row>
    <row r="130" spans="2:39" ht="15.75" customHeight="1">
      <c r="B130" s="2"/>
      <c r="D130" s="18" t="s">
        <v>457</v>
      </c>
      <c r="E130" s="1265">
        <v>10000</v>
      </c>
      <c r="F130" s="1265"/>
      <c r="G130" s="1265"/>
      <c r="H130" s="1" t="s">
        <v>496</v>
      </c>
      <c r="K130" s="19" t="s">
        <v>195</v>
      </c>
      <c r="M130" s="1127" t="s">
        <v>497</v>
      </c>
      <c r="N130" s="1127"/>
      <c r="O130" s="1127"/>
      <c r="P130" s="1" t="s">
        <v>498</v>
      </c>
      <c r="Q130" s="1266">
        <f>U55</f>
        <v>0</v>
      </c>
      <c r="R130" s="1266"/>
      <c r="S130" s="1" t="s">
        <v>420</v>
      </c>
      <c r="T130" s="8" t="s">
        <v>478</v>
      </c>
      <c r="U130" s="1264">
        <f>+IF(C118=1,0,E130*Q130)</f>
        <v>0</v>
      </c>
      <c r="V130" s="1264"/>
      <c r="W130" s="1264"/>
      <c r="X130" s="1264"/>
      <c r="Y130" s="9" t="s">
        <v>479</v>
      </c>
    </row>
    <row r="131" spans="2:39" ht="15.75" customHeight="1">
      <c r="B131" s="2"/>
      <c r="D131" s="18"/>
      <c r="E131" s="348"/>
      <c r="F131" s="348"/>
      <c r="G131" s="348"/>
      <c r="K131" s="19"/>
      <c r="M131" s="20"/>
      <c r="N131" s="20"/>
      <c r="O131" s="20"/>
      <c r="Q131" s="348"/>
      <c r="R131" s="348"/>
      <c r="T131" s="8"/>
      <c r="U131" s="357"/>
      <c r="V131" s="357"/>
      <c r="W131" s="357"/>
      <c r="X131" s="357"/>
      <c r="Y131" s="9"/>
    </row>
    <row r="132" spans="2:39">
      <c r="B132" s="2"/>
      <c r="C132" s="1064" t="s">
        <v>544</v>
      </c>
      <c r="D132" s="1064"/>
      <c r="E132" s="1064"/>
      <c r="F132" s="1064"/>
      <c r="G132" s="1064"/>
      <c r="H132" s="1064"/>
      <c r="I132" s="1064"/>
      <c r="J132" s="1064"/>
      <c r="K132" s="1064"/>
      <c r="L132" s="1064"/>
      <c r="M132" s="1064"/>
      <c r="N132" s="1064"/>
      <c r="O132" s="1064"/>
      <c r="P132" s="178"/>
      <c r="Q132" s="28"/>
      <c r="R132" s="28"/>
      <c r="S132" s="168"/>
      <c r="T132" s="8"/>
      <c r="U132" s="1264"/>
      <c r="V132" s="1264"/>
      <c r="W132" s="1264"/>
      <c r="X132" s="1264"/>
      <c r="Y132" s="9"/>
    </row>
    <row r="133" spans="2:39" ht="16.5" customHeight="1">
      <c r="B133" s="2"/>
      <c r="C133" s="60"/>
      <c r="D133" s="1" t="s">
        <v>500</v>
      </c>
      <c r="F133" s="60"/>
      <c r="G133" s="60"/>
      <c r="H133" s="60"/>
      <c r="I133" s="60"/>
      <c r="J133" s="60"/>
      <c r="K133" s="60"/>
      <c r="L133" s="60"/>
      <c r="M133" s="60"/>
      <c r="N133" s="60"/>
      <c r="O133" s="60"/>
      <c r="P133" s="178"/>
      <c r="Q133" s="28"/>
      <c r="R133" s="28"/>
      <c r="S133" s="168"/>
      <c r="T133" s="8" t="s">
        <v>478</v>
      </c>
      <c r="U133" s="1264">
        <f>U134+U135</f>
        <v>0</v>
      </c>
      <c r="V133" s="1264"/>
      <c r="W133" s="1264"/>
      <c r="X133" s="1264"/>
      <c r="Y133" s="9" t="s">
        <v>479</v>
      </c>
    </row>
    <row r="134" spans="2:39" ht="25.5" customHeight="1">
      <c r="B134" s="2"/>
      <c r="E134" s="1127"/>
      <c r="F134" s="1127"/>
      <c r="G134" s="18" t="s">
        <v>457</v>
      </c>
      <c r="H134" s="1262">
        <v>120000</v>
      </c>
      <c r="I134" s="1262"/>
      <c r="J134" s="1" t="s">
        <v>501</v>
      </c>
      <c r="M134" s="28" t="s">
        <v>502</v>
      </c>
      <c r="N134" s="1098" t="s">
        <v>503</v>
      </c>
      <c r="O134" s="1129"/>
      <c r="P134" s="1129"/>
      <c r="Q134" s="1130">
        <f>U63</f>
        <v>0</v>
      </c>
      <c r="R134" s="1130"/>
      <c r="S134" s="168" t="s">
        <v>432</v>
      </c>
      <c r="T134" s="167" t="s">
        <v>190</v>
      </c>
      <c r="U134" s="1263">
        <f>H134*Q134</f>
        <v>0</v>
      </c>
      <c r="V134" s="1263"/>
      <c r="W134" s="1263"/>
      <c r="X134" s="1263"/>
      <c r="Y134" s="168" t="s">
        <v>191</v>
      </c>
    </row>
    <row r="135" spans="2:39" ht="25.5" customHeight="1">
      <c r="B135" s="2"/>
      <c r="E135" s="1127"/>
      <c r="F135" s="1127"/>
      <c r="G135" s="18" t="s">
        <v>457</v>
      </c>
      <c r="H135" s="1262">
        <v>30000</v>
      </c>
      <c r="I135" s="1262"/>
      <c r="J135" s="1" t="s">
        <v>496</v>
      </c>
      <c r="M135" s="28" t="s">
        <v>502</v>
      </c>
      <c r="N135" s="1098" t="s">
        <v>504</v>
      </c>
      <c r="O135" s="1129"/>
      <c r="P135" s="1129"/>
      <c r="Q135" s="1130">
        <f>U64</f>
        <v>0</v>
      </c>
      <c r="R135" s="1130"/>
      <c r="S135" s="168" t="s">
        <v>420</v>
      </c>
      <c r="T135" s="167" t="s">
        <v>190</v>
      </c>
      <c r="U135" s="1263">
        <f>H135*Q135</f>
        <v>0</v>
      </c>
      <c r="V135" s="1263"/>
      <c r="W135" s="1263"/>
      <c r="X135" s="1263"/>
      <c r="Y135" s="168" t="s">
        <v>191</v>
      </c>
    </row>
    <row r="136" spans="2:39" ht="12.75" customHeight="1">
      <c r="B136" s="2"/>
      <c r="E136" s="20"/>
      <c r="F136" s="20"/>
      <c r="G136" s="18"/>
      <c r="H136" s="362"/>
      <c r="I136" s="362"/>
      <c r="M136" s="28"/>
      <c r="N136" s="180"/>
      <c r="O136" s="178"/>
      <c r="P136" s="178"/>
      <c r="Q136" s="181"/>
      <c r="R136" s="181"/>
      <c r="S136" s="168"/>
      <c r="T136" s="167"/>
      <c r="U136" s="361"/>
      <c r="V136" s="361"/>
      <c r="W136" s="361"/>
      <c r="X136" s="361"/>
      <c r="Y136" s="168"/>
    </row>
    <row r="137" spans="2:39" ht="15" customHeight="1">
      <c r="B137" s="2"/>
      <c r="D137" s="1" t="s">
        <v>505</v>
      </c>
      <c r="F137" s="60"/>
      <c r="G137" s="60"/>
      <c r="H137" s="60"/>
      <c r="I137" s="60"/>
      <c r="J137" s="60"/>
      <c r="K137" s="60"/>
      <c r="L137" s="60"/>
      <c r="M137" s="60"/>
      <c r="N137" s="60"/>
      <c r="O137" s="60"/>
      <c r="P137" s="178"/>
      <c r="Q137" s="181"/>
      <c r="R137" s="181"/>
      <c r="S137" s="168"/>
      <c r="T137" s="8" t="s">
        <v>478</v>
      </c>
      <c r="U137" s="1264">
        <f>U138+U139</f>
        <v>0</v>
      </c>
      <c r="V137" s="1264"/>
      <c r="W137" s="1264"/>
      <c r="X137" s="1264"/>
      <c r="Y137" s="9" t="s">
        <v>479</v>
      </c>
    </row>
    <row r="138" spans="2:39" ht="27.75" customHeight="1">
      <c r="B138" s="2"/>
      <c r="E138" s="1127"/>
      <c r="F138" s="1127"/>
      <c r="G138" s="18" t="s">
        <v>457</v>
      </c>
      <c r="H138" s="1262">
        <v>20000</v>
      </c>
      <c r="I138" s="1262"/>
      <c r="J138" s="1" t="s">
        <v>501</v>
      </c>
      <c r="M138" s="28" t="s">
        <v>502</v>
      </c>
      <c r="N138" s="1098" t="s">
        <v>506</v>
      </c>
      <c r="O138" s="1129"/>
      <c r="P138" s="1129"/>
      <c r="Q138" s="1130">
        <f>U65</f>
        <v>0</v>
      </c>
      <c r="R138" s="1130"/>
      <c r="S138" s="168" t="s">
        <v>432</v>
      </c>
      <c r="T138" s="167" t="s">
        <v>190</v>
      </c>
      <c r="U138" s="1263">
        <f>H138*Q138</f>
        <v>0</v>
      </c>
      <c r="V138" s="1263"/>
      <c r="W138" s="1263"/>
      <c r="X138" s="1263"/>
      <c r="Y138" s="168" t="s">
        <v>191</v>
      </c>
    </row>
    <row r="139" spans="2:39" ht="27.75" customHeight="1">
      <c r="B139" s="2"/>
      <c r="E139" s="1127"/>
      <c r="F139" s="1127"/>
      <c r="G139" s="18" t="s">
        <v>457</v>
      </c>
      <c r="H139" s="1262">
        <v>5000</v>
      </c>
      <c r="I139" s="1262"/>
      <c r="J139" s="1" t="s">
        <v>496</v>
      </c>
      <c r="M139" s="28" t="s">
        <v>502</v>
      </c>
      <c r="N139" s="1098" t="s">
        <v>507</v>
      </c>
      <c r="O139" s="1129"/>
      <c r="P139" s="1129"/>
      <c r="Q139" s="1130">
        <f>U66</f>
        <v>0</v>
      </c>
      <c r="R139" s="1130"/>
      <c r="S139" s="168" t="s">
        <v>420</v>
      </c>
      <c r="T139" s="167" t="s">
        <v>190</v>
      </c>
      <c r="U139" s="1263">
        <f>H139*Q139</f>
        <v>0</v>
      </c>
      <c r="V139" s="1263"/>
      <c r="W139" s="1263"/>
      <c r="X139" s="1263"/>
      <c r="Y139" s="168" t="s">
        <v>191</v>
      </c>
    </row>
    <row r="140" spans="2:39" ht="13.5" customHeight="1">
      <c r="B140" s="2"/>
      <c r="E140" s="20"/>
      <c r="F140" s="20"/>
      <c r="G140" s="18"/>
      <c r="H140" s="362"/>
      <c r="I140" s="362"/>
      <c r="M140" s="28"/>
      <c r="N140" s="180"/>
      <c r="O140" s="178"/>
      <c r="P140" s="178"/>
      <c r="Q140" s="181"/>
      <c r="R140" s="181"/>
      <c r="S140" s="168"/>
      <c r="T140" s="167"/>
      <c r="U140" s="361"/>
      <c r="V140" s="361"/>
      <c r="W140" s="361"/>
      <c r="X140" s="361"/>
      <c r="Y140" s="168"/>
    </row>
    <row r="141" spans="2:39">
      <c r="B141" s="2"/>
      <c r="C141" s="1064" t="s">
        <v>545</v>
      </c>
      <c r="D141" s="1064"/>
      <c r="E141" s="1064"/>
      <c r="F141" s="1064"/>
      <c r="G141" s="1064"/>
      <c r="H141" s="1064"/>
      <c r="I141" s="1064"/>
      <c r="J141" s="1064"/>
      <c r="K141" s="1064"/>
      <c r="L141" s="1064"/>
      <c r="M141" s="1064"/>
      <c r="N141" s="1064"/>
      <c r="O141" s="1064"/>
      <c r="P141" s="178"/>
      <c r="Q141" s="181"/>
      <c r="R141" s="181"/>
      <c r="S141" s="168"/>
      <c r="T141" s="8"/>
      <c r="U141" s="1264"/>
      <c r="V141" s="1264"/>
      <c r="W141" s="1264"/>
      <c r="X141" s="1264"/>
      <c r="Y141" s="9"/>
    </row>
    <row r="142" spans="2:39" ht="14.25" customHeight="1">
      <c r="B142" s="2"/>
      <c r="C142" s="60"/>
      <c r="D142" s="1" t="s">
        <v>500</v>
      </c>
      <c r="F142" s="60"/>
      <c r="G142" s="60"/>
      <c r="H142" s="60"/>
      <c r="I142" s="60"/>
      <c r="J142" s="60"/>
      <c r="K142" s="60"/>
      <c r="L142" s="60"/>
      <c r="M142" s="60"/>
      <c r="N142" s="60"/>
      <c r="O142" s="60"/>
      <c r="P142" s="178"/>
      <c r="Q142" s="181"/>
      <c r="R142" s="181"/>
      <c r="S142" s="168"/>
      <c r="T142" s="8" t="s">
        <v>478</v>
      </c>
      <c r="U142" s="1264">
        <f>U143+U144</f>
        <v>0</v>
      </c>
      <c r="V142" s="1264"/>
      <c r="W142" s="1264"/>
      <c r="X142" s="1264"/>
      <c r="Y142" s="9" t="s">
        <v>479</v>
      </c>
    </row>
    <row r="143" spans="2:39" ht="25.5" customHeight="1">
      <c r="B143" s="2"/>
      <c r="E143" s="1127"/>
      <c r="F143" s="1127"/>
      <c r="G143" s="18" t="s">
        <v>457</v>
      </c>
      <c r="H143" s="1262">
        <v>120000</v>
      </c>
      <c r="I143" s="1262"/>
      <c r="J143" s="1" t="s">
        <v>501</v>
      </c>
      <c r="M143" s="28" t="s">
        <v>502</v>
      </c>
      <c r="N143" s="1098" t="s">
        <v>509</v>
      </c>
      <c r="O143" s="1129"/>
      <c r="P143" s="1129"/>
      <c r="Q143" s="1130">
        <f>U68</f>
        <v>0</v>
      </c>
      <c r="R143" s="1130"/>
      <c r="S143" s="168" t="s">
        <v>432</v>
      </c>
      <c r="T143" s="167" t="s">
        <v>190</v>
      </c>
      <c r="U143" s="1263">
        <f>H143*Q143</f>
        <v>0</v>
      </c>
      <c r="V143" s="1263"/>
      <c r="W143" s="1263"/>
      <c r="X143" s="1263"/>
      <c r="Y143" s="168" t="s">
        <v>191</v>
      </c>
    </row>
    <row r="144" spans="2:39" ht="25.5" customHeight="1">
      <c r="B144" s="2"/>
      <c r="E144" s="1127"/>
      <c r="F144" s="1127"/>
      <c r="G144" s="18" t="s">
        <v>457</v>
      </c>
      <c r="H144" s="1262">
        <v>30000</v>
      </c>
      <c r="I144" s="1262"/>
      <c r="J144" s="1" t="s">
        <v>496</v>
      </c>
      <c r="M144" s="28" t="s">
        <v>502</v>
      </c>
      <c r="N144" s="1098" t="s">
        <v>510</v>
      </c>
      <c r="O144" s="1129"/>
      <c r="P144" s="1129"/>
      <c r="Q144" s="1130">
        <f>U69</f>
        <v>0</v>
      </c>
      <c r="R144" s="1130"/>
      <c r="S144" s="168" t="s">
        <v>420</v>
      </c>
      <c r="T144" s="167" t="s">
        <v>190</v>
      </c>
      <c r="U144" s="1263">
        <f>H144*Q144</f>
        <v>0</v>
      </c>
      <c r="V144" s="1263"/>
      <c r="W144" s="1263"/>
      <c r="X144" s="1263"/>
      <c r="Y144" s="168" t="s">
        <v>191</v>
      </c>
    </row>
    <row r="145" spans="2:28" ht="14.25" customHeight="1">
      <c r="B145" s="2"/>
      <c r="E145" s="20"/>
      <c r="F145" s="20"/>
      <c r="G145" s="18"/>
      <c r="H145" s="362"/>
      <c r="I145" s="362"/>
      <c r="M145" s="28"/>
      <c r="N145" s="180"/>
      <c r="O145" s="178"/>
      <c r="P145" s="178"/>
      <c r="Q145" s="181"/>
      <c r="R145" s="181"/>
      <c r="S145" s="168"/>
      <c r="T145" s="167"/>
      <c r="U145" s="361"/>
      <c r="V145" s="361"/>
      <c r="W145" s="361"/>
      <c r="X145" s="361"/>
      <c r="Y145" s="168"/>
    </row>
    <row r="146" spans="2:28" ht="15" customHeight="1">
      <c r="B146" s="2"/>
      <c r="D146" s="1" t="s">
        <v>505</v>
      </c>
      <c r="F146" s="60"/>
      <c r="G146" s="60"/>
      <c r="H146" s="60"/>
      <c r="I146" s="60"/>
      <c r="J146" s="60"/>
      <c r="K146" s="60"/>
      <c r="L146" s="60"/>
      <c r="M146" s="60"/>
      <c r="N146" s="60"/>
      <c r="O146" s="60"/>
      <c r="P146" s="178"/>
      <c r="Q146" s="181"/>
      <c r="R146" s="181"/>
      <c r="S146" s="168"/>
      <c r="T146" s="8" t="s">
        <v>478</v>
      </c>
      <c r="U146" s="1264">
        <f>U147+U148</f>
        <v>0</v>
      </c>
      <c r="V146" s="1264"/>
      <c r="W146" s="1264"/>
      <c r="X146" s="1264"/>
      <c r="Y146" s="9" t="s">
        <v>479</v>
      </c>
    </row>
    <row r="147" spans="2:28" ht="27.75" customHeight="1">
      <c r="B147" s="2"/>
      <c r="E147" s="1127"/>
      <c r="F147" s="1127"/>
      <c r="G147" s="18" t="s">
        <v>457</v>
      </c>
      <c r="H147" s="1262">
        <v>20000</v>
      </c>
      <c r="I147" s="1262"/>
      <c r="J147" s="1" t="s">
        <v>501</v>
      </c>
      <c r="M147" s="28" t="s">
        <v>502</v>
      </c>
      <c r="N147" s="1098" t="s">
        <v>511</v>
      </c>
      <c r="O147" s="1129"/>
      <c r="P147" s="1129"/>
      <c r="Q147" s="1130">
        <f>U70</f>
        <v>0</v>
      </c>
      <c r="R147" s="1130"/>
      <c r="S147" s="168" t="s">
        <v>432</v>
      </c>
      <c r="T147" s="167" t="s">
        <v>190</v>
      </c>
      <c r="U147" s="1263">
        <f>H147*Q147</f>
        <v>0</v>
      </c>
      <c r="V147" s="1263"/>
      <c r="W147" s="1263"/>
      <c r="X147" s="1263"/>
      <c r="Y147" s="168" t="s">
        <v>191</v>
      </c>
    </row>
    <row r="148" spans="2:28" ht="27.75" customHeight="1">
      <c r="B148" s="2"/>
      <c r="E148" s="1127"/>
      <c r="F148" s="1127"/>
      <c r="G148" s="18" t="s">
        <v>457</v>
      </c>
      <c r="H148" s="1262">
        <v>5000</v>
      </c>
      <c r="I148" s="1262"/>
      <c r="J148" s="1" t="s">
        <v>496</v>
      </c>
      <c r="M148" s="28" t="s">
        <v>502</v>
      </c>
      <c r="N148" s="1098" t="s">
        <v>512</v>
      </c>
      <c r="O148" s="1129"/>
      <c r="P148" s="1129"/>
      <c r="Q148" s="1130">
        <f>U71</f>
        <v>0</v>
      </c>
      <c r="R148" s="1130"/>
      <c r="S148" s="168" t="s">
        <v>420</v>
      </c>
      <c r="T148" s="167" t="s">
        <v>190</v>
      </c>
      <c r="U148" s="1263">
        <f>H148*Q148</f>
        <v>0</v>
      </c>
      <c r="V148" s="1263"/>
      <c r="W148" s="1263"/>
      <c r="X148" s="1263"/>
      <c r="Y148" s="168" t="s">
        <v>191</v>
      </c>
    </row>
    <row r="149" spans="2:28" ht="8.25" customHeight="1">
      <c r="B149" s="2"/>
      <c r="C149" s="1114"/>
      <c r="D149" s="1114"/>
      <c r="E149" s="1114"/>
      <c r="F149" s="1114"/>
      <c r="G149" s="1114"/>
      <c r="H149" s="1114"/>
      <c r="I149" s="1114"/>
      <c r="J149" s="1114"/>
      <c r="K149" s="1114"/>
      <c r="L149" s="1114"/>
      <c r="M149" s="1114"/>
      <c r="N149" s="1114"/>
      <c r="O149" s="1114"/>
      <c r="P149" s="348"/>
      <c r="Q149" s="348"/>
      <c r="R149" s="348"/>
      <c r="S149" s="9"/>
      <c r="T149" s="8"/>
      <c r="U149" s="357"/>
      <c r="V149" s="357"/>
      <c r="W149" s="357"/>
      <c r="X149" s="357"/>
      <c r="Y149" s="9"/>
    </row>
    <row r="150" spans="2:28" ht="9" customHeight="1">
      <c r="B150" s="2"/>
      <c r="D150" s="19"/>
      <c r="E150" s="20"/>
      <c r="F150" s="20"/>
      <c r="G150" s="18"/>
      <c r="H150" s="362"/>
      <c r="I150" s="362"/>
      <c r="M150" s="108"/>
      <c r="N150" s="183"/>
      <c r="O150" s="70"/>
      <c r="P150" s="70"/>
      <c r="Q150" s="28"/>
      <c r="R150" s="28"/>
      <c r="T150" s="167"/>
      <c r="U150" s="361"/>
      <c r="V150" s="361"/>
      <c r="W150" s="361"/>
      <c r="X150" s="361"/>
      <c r="Y150" s="168"/>
    </row>
    <row r="151" spans="2:28" ht="15" customHeight="1">
      <c r="B151" s="2"/>
      <c r="K151" s="1" t="s">
        <v>513</v>
      </c>
      <c r="P151" s="130"/>
      <c r="Q151" s="19"/>
      <c r="R151" s="19"/>
      <c r="S151" s="93"/>
      <c r="T151" s="8" t="s">
        <v>478</v>
      </c>
      <c r="U151" s="1261" t="e">
        <f>IF(P160="〇",(U76+U105+U109+U114+U120+U121+U124+U130+U133+U137+U142+U146)*0.8,U76+U105+U109+U114+U120+U121+U124+U130+U133+U137+U142+U146)</f>
        <v>#VALUE!</v>
      </c>
      <c r="V151" s="1261"/>
      <c r="W151" s="1261"/>
      <c r="X151" s="1261"/>
      <c r="Y151" s="9" t="s">
        <v>479</v>
      </c>
      <c r="AB151" s="82" t="e">
        <f>U151</f>
        <v>#VALUE!</v>
      </c>
    </row>
    <row r="152" spans="2:28" ht="6" customHeight="1" thickBot="1">
      <c r="B152" s="184"/>
      <c r="C152" s="185"/>
      <c r="D152" s="185"/>
      <c r="E152" s="185"/>
      <c r="F152" s="185"/>
      <c r="G152" s="185"/>
      <c r="H152" s="185"/>
      <c r="I152" s="185"/>
      <c r="J152" s="185"/>
      <c r="K152" s="185"/>
      <c r="L152" s="185"/>
      <c r="M152" s="185"/>
      <c r="N152" s="185"/>
      <c r="O152" s="185"/>
      <c r="P152" s="185"/>
      <c r="Q152" s="185"/>
      <c r="R152" s="185"/>
      <c r="S152" s="186"/>
      <c r="T152" s="184"/>
      <c r="U152" s="185"/>
      <c r="V152" s="185"/>
      <c r="W152" s="185"/>
      <c r="X152" s="185"/>
      <c r="Y152" s="186"/>
    </row>
    <row r="153" spans="2:28" ht="30" customHeight="1" thickTop="1">
      <c r="B153" s="1115" t="s">
        <v>514</v>
      </c>
      <c r="C153" s="1116"/>
      <c r="D153" s="1116"/>
      <c r="E153" s="1116"/>
      <c r="F153" s="1116"/>
      <c r="G153" s="1116"/>
      <c r="H153" s="1116"/>
      <c r="I153" s="1119"/>
      <c r="J153" s="1119"/>
      <c r="K153" s="1119"/>
      <c r="L153" s="1119"/>
      <c r="M153" s="1119"/>
      <c r="N153" s="1120"/>
      <c r="O153" s="1120"/>
      <c r="P153" s="1120"/>
      <c r="Q153" s="1120"/>
      <c r="R153" s="1120"/>
      <c r="S153" s="32"/>
      <c r="T153" s="1121" t="s">
        <v>515</v>
      </c>
      <c r="U153" s="1122"/>
      <c r="V153" s="1122"/>
      <c r="W153" s="1122"/>
      <c r="X153" s="1122"/>
      <c r="Y153" s="1123"/>
    </row>
    <row r="154" spans="2:28" ht="30" customHeight="1" thickBot="1">
      <c r="B154" s="1117"/>
      <c r="C154" s="1118"/>
      <c r="D154" s="1118"/>
      <c r="E154" s="1118"/>
      <c r="F154" s="1118"/>
      <c r="G154" s="1118"/>
      <c r="H154" s="1124" t="s">
        <v>516</v>
      </c>
      <c r="I154" s="1125"/>
      <c r="J154" s="1125"/>
      <c r="K154" s="1125"/>
      <c r="L154" s="1125"/>
      <c r="M154" s="1125"/>
      <c r="N154" s="1126">
        <f>'第2号様式別紙2-3（臨床研修（医師）事業計画書）'!F10</f>
        <v>0</v>
      </c>
      <c r="O154" s="1126"/>
      <c r="P154" s="1126"/>
      <c r="Q154" s="1126"/>
      <c r="R154" s="1126"/>
      <c r="S154" s="9" t="s">
        <v>175</v>
      </c>
      <c r="T154" s="1103"/>
      <c r="U154" s="1104"/>
      <c r="V154" s="1104"/>
      <c r="W154" s="1104"/>
      <c r="X154" s="1104"/>
      <c r="Y154" s="1105"/>
      <c r="AB154" s="187" t="e">
        <f>U151</f>
        <v>#VALUE!</v>
      </c>
    </row>
    <row r="155" spans="2:28" ht="17.25" customHeight="1">
      <c r="B155" s="33"/>
      <c r="C155" s="34"/>
      <c r="D155" s="34"/>
      <c r="E155" s="34"/>
      <c r="F155" s="34"/>
      <c r="G155" s="34"/>
      <c r="H155" s="34"/>
      <c r="I155" s="34"/>
      <c r="J155" s="97" t="s">
        <v>546</v>
      </c>
      <c r="S155" s="9"/>
      <c r="T155" s="8" t="s">
        <v>478</v>
      </c>
      <c r="U155" s="1259">
        <f>ROUNDDOWN(IF(N154&gt;7200000,U151*0.8,0),0)</f>
        <v>0</v>
      </c>
      <c r="V155" s="1259"/>
      <c r="W155" s="1259"/>
      <c r="X155" s="1259"/>
      <c r="Y155" s="9" t="s">
        <v>479</v>
      </c>
      <c r="AB155" s="187">
        <f>U155</f>
        <v>0</v>
      </c>
    </row>
    <row r="156" spans="2:28" ht="28.5" customHeight="1">
      <c r="B156" s="11"/>
      <c r="C156" s="35"/>
      <c r="D156" s="35"/>
      <c r="E156" s="35"/>
      <c r="F156" s="35"/>
      <c r="G156" s="35"/>
      <c r="H156" s="1101" t="s">
        <v>547</v>
      </c>
      <c r="I156" s="1101"/>
      <c r="J156" s="1101"/>
      <c r="K156" s="1101"/>
      <c r="L156" s="1101"/>
      <c r="M156" s="1101"/>
      <c r="N156" s="1101"/>
      <c r="O156" s="1101"/>
      <c r="P156" s="1101"/>
      <c r="Q156" s="1101"/>
      <c r="R156" s="1101"/>
      <c r="S156" s="1102"/>
      <c r="T156" s="1103" t="s">
        <v>519</v>
      </c>
      <c r="U156" s="1104"/>
      <c r="V156" s="1104"/>
      <c r="W156" s="1104"/>
      <c r="X156" s="1104"/>
      <c r="Y156" s="1105"/>
      <c r="AB156" s="82">
        <f>U158</f>
        <v>0</v>
      </c>
    </row>
    <row r="157" spans="2:28" ht="30" customHeight="1">
      <c r="B157" s="1106" t="s">
        <v>520</v>
      </c>
      <c r="C157" s="1107"/>
      <c r="D157" s="1107"/>
      <c r="E157" s="1107"/>
      <c r="F157" s="1107"/>
      <c r="G157" s="1107"/>
      <c r="H157" s="1110"/>
      <c r="I157" s="1110"/>
      <c r="J157" s="1110"/>
      <c r="K157" s="36"/>
      <c r="L157" s="36"/>
      <c r="M157" s="36"/>
      <c r="N157" s="37"/>
      <c r="O157" s="37"/>
      <c r="P157" s="37"/>
      <c r="Q157" s="37"/>
      <c r="R157" s="37"/>
      <c r="S157" s="38"/>
      <c r="T157" s="1103"/>
      <c r="U157" s="1104"/>
      <c r="V157" s="1104"/>
      <c r="W157" s="1104"/>
      <c r="X157" s="1104"/>
      <c r="Y157" s="1105"/>
    </row>
    <row r="158" spans="2:28" ht="30" customHeight="1" thickBot="1">
      <c r="B158" s="1108"/>
      <c r="C158" s="1109"/>
      <c r="D158" s="1109"/>
      <c r="E158" s="1109"/>
      <c r="F158" s="1109"/>
      <c r="G158" s="1109"/>
      <c r="H158" s="1111"/>
      <c r="I158" s="1112"/>
      <c r="J158" s="1112"/>
      <c r="K158" s="1112"/>
      <c r="L158" s="1112"/>
      <c r="M158" s="1112"/>
      <c r="N158" s="1113"/>
      <c r="O158" s="1113"/>
      <c r="P158" s="1113"/>
      <c r="Q158" s="1113"/>
      <c r="R158" s="1113"/>
      <c r="S158" s="9" t="s">
        <v>384</v>
      </c>
      <c r="T158" s="8" t="s">
        <v>478</v>
      </c>
      <c r="U158" s="1259">
        <f>ROUNDDOWN(IF(AND(N154&gt;6300000,N154&lt;=7200000),U151*0.9,0),0)</f>
        <v>0</v>
      </c>
      <c r="V158" s="1259"/>
      <c r="W158" s="1259"/>
      <c r="X158" s="1259"/>
      <c r="Y158" s="9" t="s">
        <v>479</v>
      </c>
    </row>
    <row r="159" spans="2:28" ht="43.5" customHeight="1">
      <c r="B159" s="1097" t="s">
        <v>521</v>
      </c>
      <c r="C159" s="1098"/>
      <c r="D159" s="1098"/>
      <c r="E159" s="1098"/>
      <c r="F159" s="1098"/>
      <c r="G159" s="1098"/>
      <c r="H159" s="1098"/>
      <c r="I159" s="1098"/>
      <c r="J159" s="1098"/>
      <c r="K159" s="1098"/>
      <c r="L159" s="1098"/>
      <c r="M159" s="1098"/>
      <c r="N159" s="1098"/>
      <c r="O159" s="1098"/>
      <c r="P159" s="1098"/>
      <c r="Q159" s="1098"/>
      <c r="R159" s="1098"/>
      <c r="S159" s="1099"/>
      <c r="T159" s="8"/>
      <c r="U159" s="351"/>
      <c r="V159" s="351"/>
      <c r="W159" s="351"/>
      <c r="X159" s="351"/>
      <c r="Y159" s="9"/>
    </row>
    <row r="160" spans="2:28" ht="31.5" customHeight="1">
      <c r="B160" s="1195" t="s">
        <v>548</v>
      </c>
      <c r="C160" s="1170"/>
      <c r="D160" s="1170"/>
      <c r="E160" s="1170"/>
      <c r="F160" s="1170"/>
      <c r="G160" s="1170"/>
      <c r="H160" s="1170"/>
      <c r="I160" s="1170"/>
      <c r="J160" s="1170"/>
      <c r="K160" s="1170"/>
      <c r="L160" s="1170"/>
      <c r="M160" s="1170"/>
      <c r="N160" s="1170"/>
      <c r="O160" s="180"/>
      <c r="P160" s="1260"/>
      <c r="Q160" s="1260"/>
      <c r="R160" s="180"/>
      <c r="S160" s="541"/>
      <c r="T160" s="8"/>
      <c r="U160" s="351"/>
      <c r="V160" s="351"/>
      <c r="W160" s="351"/>
      <c r="X160" s="351"/>
      <c r="Y160" s="9"/>
    </row>
    <row r="161" spans="2:25" ht="9.6" customHeight="1">
      <c r="B161" s="610"/>
      <c r="C161" s="609"/>
      <c r="D161" s="609"/>
      <c r="E161" s="609"/>
      <c r="F161" s="609"/>
      <c r="G161" s="609"/>
      <c r="H161" s="609"/>
      <c r="I161" s="609"/>
      <c r="J161" s="609"/>
      <c r="K161" s="609"/>
      <c r="L161" s="609"/>
      <c r="M161" s="609"/>
      <c r="N161" s="609"/>
      <c r="O161" s="596"/>
      <c r="P161" s="765"/>
      <c r="Q161" s="765"/>
      <c r="R161" s="596"/>
      <c r="S161" s="597"/>
      <c r="T161" s="8"/>
      <c r="U161" s="351"/>
      <c r="V161" s="351"/>
      <c r="W161" s="351"/>
      <c r="X161" s="351"/>
      <c r="Y161" s="9"/>
    </row>
    <row r="162" spans="2:25" ht="31.5" customHeight="1">
      <c r="B162" s="1255" t="s">
        <v>741</v>
      </c>
      <c r="C162" s="1256"/>
      <c r="D162" s="1256"/>
      <c r="E162" s="1256"/>
      <c r="F162" s="1256"/>
      <c r="G162" s="1256"/>
      <c r="H162" s="1256"/>
      <c r="I162" s="1256"/>
      <c r="J162" s="1256"/>
      <c r="K162" s="1256"/>
      <c r="L162" s="1256"/>
      <c r="M162" s="1256"/>
      <c r="N162" s="1256"/>
      <c r="O162" s="41"/>
      <c r="P162" s="1257"/>
      <c r="Q162" s="1258"/>
      <c r="R162" s="41"/>
      <c r="S162" s="42"/>
      <c r="T162" s="11"/>
      <c r="U162" s="35"/>
      <c r="V162" s="35"/>
      <c r="W162" s="35"/>
      <c r="X162" s="35"/>
      <c r="Y162" s="43"/>
    </row>
    <row r="163" spans="2:25" ht="15.75" customHeight="1">
      <c r="B163" s="188" t="s">
        <v>215</v>
      </c>
      <c r="C163" s="189"/>
      <c r="D163" s="189"/>
      <c r="E163" s="189"/>
      <c r="F163" s="189"/>
      <c r="G163" s="189"/>
      <c r="H163" s="189"/>
      <c r="I163" s="189"/>
      <c r="J163" s="189"/>
      <c r="K163" s="189"/>
      <c r="L163" s="189"/>
      <c r="M163" s="189"/>
      <c r="N163" s="189"/>
      <c r="O163" s="189"/>
      <c r="P163" s="189"/>
      <c r="Q163" s="189"/>
      <c r="R163" s="189"/>
      <c r="S163" s="189"/>
      <c r="T163" s="189"/>
      <c r="U163" s="189"/>
      <c r="V163" s="189"/>
      <c r="W163" s="189"/>
      <c r="X163" s="189"/>
      <c r="Y163" s="189"/>
    </row>
    <row r="164" spans="2:25" ht="11.1" customHeight="1">
      <c r="B164" s="190"/>
      <c r="C164" s="190"/>
      <c r="D164" s="190"/>
      <c r="E164" s="190"/>
      <c r="F164" s="190"/>
      <c r="G164" s="190"/>
      <c r="H164" s="190"/>
      <c r="I164" s="190"/>
      <c r="J164" s="190"/>
      <c r="K164" s="190"/>
      <c r="L164" s="190"/>
      <c r="M164" s="190"/>
      <c r="N164" s="190"/>
      <c r="O164" s="190"/>
      <c r="P164" s="190"/>
      <c r="Q164" s="190"/>
      <c r="R164" s="190"/>
      <c r="S164" s="190"/>
      <c r="T164" s="190"/>
      <c r="U164" s="190"/>
      <c r="V164" s="190"/>
      <c r="W164" s="190"/>
      <c r="X164" s="190"/>
      <c r="Y164" s="190"/>
    </row>
    <row r="165" spans="2:25" ht="11.25" customHeight="1">
      <c r="B165" s="190"/>
      <c r="C165" s="190"/>
      <c r="D165" s="190"/>
      <c r="E165" s="190"/>
      <c r="F165" s="190"/>
      <c r="G165" s="190"/>
      <c r="H165" s="190"/>
      <c r="I165" s="190"/>
      <c r="J165" s="190"/>
      <c r="K165" s="190"/>
      <c r="L165" s="190"/>
      <c r="M165" s="190"/>
      <c r="N165" s="190"/>
      <c r="O165" s="190"/>
      <c r="P165" s="190"/>
      <c r="Q165" s="190"/>
      <c r="R165" s="190"/>
      <c r="S165" s="190"/>
      <c r="T165" s="190"/>
      <c r="U165" s="190"/>
      <c r="V165" s="190"/>
      <c r="W165" s="190"/>
      <c r="X165" s="190"/>
      <c r="Y165" s="190"/>
    </row>
  </sheetData>
  <mergeCells count="245">
    <mergeCell ref="M15:O15"/>
    <mergeCell ref="Q15:S15"/>
    <mergeCell ref="V15:X15"/>
    <mergeCell ref="M16:O16"/>
    <mergeCell ref="Q16:S16"/>
    <mergeCell ref="V16:X16"/>
    <mergeCell ref="A3:Y3"/>
    <mergeCell ref="N6:Y6"/>
    <mergeCell ref="B8:Y9"/>
    <mergeCell ref="B13:L14"/>
    <mergeCell ref="M13:Y13"/>
    <mergeCell ref="M14:P14"/>
    <mergeCell ref="Q14:T14"/>
    <mergeCell ref="U14:Y14"/>
    <mergeCell ref="V17:X17"/>
    <mergeCell ref="B20:Y20"/>
    <mergeCell ref="J25:M25"/>
    <mergeCell ref="T25:X25"/>
    <mergeCell ref="J40:M40"/>
    <mergeCell ref="U40:X40"/>
    <mergeCell ref="U41:X41"/>
    <mergeCell ref="U42:X42"/>
    <mergeCell ref="B44:Y44"/>
    <mergeCell ref="J26:M26"/>
    <mergeCell ref="T26:X26"/>
    <mergeCell ref="U27:X27"/>
    <mergeCell ref="U28:X28"/>
    <mergeCell ref="J31:M31"/>
    <mergeCell ref="T31:X31"/>
    <mergeCell ref="M17:O17"/>
    <mergeCell ref="Q17:S17"/>
    <mergeCell ref="B47:E47"/>
    <mergeCell ref="F47:I47"/>
    <mergeCell ref="J47:N47"/>
    <mergeCell ref="J32:M32"/>
    <mergeCell ref="T32:X32"/>
    <mergeCell ref="B33:Y34"/>
    <mergeCell ref="B35:Y36"/>
    <mergeCell ref="J39:M39"/>
    <mergeCell ref="U39:X39"/>
    <mergeCell ref="V57:W58"/>
    <mergeCell ref="X57:Y58"/>
    <mergeCell ref="B59:B60"/>
    <mergeCell ref="C59:U60"/>
    <mergeCell ref="V59:W60"/>
    <mergeCell ref="X59:Y60"/>
    <mergeCell ref="B48:D48"/>
    <mergeCell ref="F48:H48"/>
    <mergeCell ref="K48:M48"/>
    <mergeCell ref="B51:Y51"/>
    <mergeCell ref="Q55:S55"/>
    <mergeCell ref="U55:X55"/>
    <mergeCell ref="A65:M66"/>
    <mergeCell ref="N65:O66"/>
    <mergeCell ref="P65:S65"/>
    <mergeCell ref="U65:X65"/>
    <mergeCell ref="P66:S66"/>
    <mergeCell ref="U66:X66"/>
    <mergeCell ref="B61:B62"/>
    <mergeCell ref="C61:U62"/>
    <mergeCell ref="V61:W62"/>
    <mergeCell ref="X61:Y62"/>
    <mergeCell ref="A63:M64"/>
    <mergeCell ref="N63:O64"/>
    <mergeCell ref="P63:S63"/>
    <mergeCell ref="U63:X63"/>
    <mergeCell ref="P64:S64"/>
    <mergeCell ref="U64:X64"/>
    <mergeCell ref="A70:M71"/>
    <mergeCell ref="N70:O71"/>
    <mergeCell ref="P70:S70"/>
    <mergeCell ref="U70:X70"/>
    <mergeCell ref="P71:S71"/>
    <mergeCell ref="U71:X71"/>
    <mergeCell ref="A68:M69"/>
    <mergeCell ref="N68:O69"/>
    <mergeCell ref="P68:S68"/>
    <mergeCell ref="U68:X68"/>
    <mergeCell ref="P69:S69"/>
    <mergeCell ref="U69:X69"/>
    <mergeCell ref="H75:Y75"/>
    <mergeCell ref="I76:J76"/>
    <mergeCell ref="U76:X76"/>
    <mergeCell ref="U77:X77"/>
    <mergeCell ref="B78:S78"/>
    <mergeCell ref="B79:C79"/>
    <mergeCell ref="E79:G79"/>
    <mergeCell ref="M79:P79"/>
    <mergeCell ref="Q79:R79"/>
    <mergeCell ref="E84:G84"/>
    <mergeCell ref="B85:C85"/>
    <mergeCell ref="E85:G85"/>
    <mergeCell ref="M85:P85"/>
    <mergeCell ref="Q85:R85"/>
    <mergeCell ref="E86:G86"/>
    <mergeCell ref="B81:C81"/>
    <mergeCell ref="E81:G81"/>
    <mergeCell ref="M81:P81"/>
    <mergeCell ref="Q81:R81"/>
    <mergeCell ref="B83:C83"/>
    <mergeCell ref="E83:G83"/>
    <mergeCell ref="M83:P83"/>
    <mergeCell ref="Q83:R83"/>
    <mergeCell ref="B87:C87"/>
    <mergeCell ref="E87:G87"/>
    <mergeCell ref="M87:P87"/>
    <mergeCell ref="Q87:R87"/>
    <mergeCell ref="B90:S90"/>
    <mergeCell ref="B91:C91"/>
    <mergeCell ref="E91:G91"/>
    <mergeCell ref="M91:P91"/>
    <mergeCell ref="Q91:R91"/>
    <mergeCell ref="E96:G96"/>
    <mergeCell ref="B97:C97"/>
    <mergeCell ref="E97:G97"/>
    <mergeCell ref="M97:P97"/>
    <mergeCell ref="Q97:R97"/>
    <mergeCell ref="E98:G98"/>
    <mergeCell ref="B93:C93"/>
    <mergeCell ref="E93:G93"/>
    <mergeCell ref="M93:P93"/>
    <mergeCell ref="Q93:R93"/>
    <mergeCell ref="B95:C95"/>
    <mergeCell ref="E95:G95"/>
    <mergeCell ref="M95:P95"/>
    <mergeCell ref="Q95:R95"/>
    <mergeCell ref="U101:X101"/>
    <mergeCell ref="C104:S104"/>
    <mergeCell ref="E105:G105"/>
    <mergeCell ref="M105:P105"/>
    <mergeCell ref="Q105:R105"/>
    <mergeCell ref="U105:X105"/>
    <mergeCell ref="B99:C99"/>
    <mergeCell ref="E99:G99"/>
    <mergeCell ref="M99:P99"/>
    <mergeCell ref="Q99:R99"/>
    <mergeCell ref="E101:G101"/>
    <mergeCell ref="M101:P101"/>
    <mergeCell ref="Q101:R101"/>
    <mergeCell ref="U111:X111"/>
    <mergeCell ref="Q112:R112"/>
    <mergeCell ref="U112:X112"/>
    <mergeCell ref="E113:G113"/>
    <mergeCell ref="K113:S113"/>
    <mergeCell ref="Q114:R114"/>
    <mergeCell ref="U114:X114"/>
    <mergeCell ref="E106:G106"/>
    <mergeCell ref="M106:P106"/>
    <mergeCell ref="Q106:R106"/>
    <mergeCell ref="U106:X106"/>
    <mergeCell ref="C108:S108"/>
    <mergeCell ref="E109:G109"/>
    <mergeCell ref="M109:P109"/>
    <mergeCell ref="Q109:R109"/>
    <mergeCell ref="U109:X109"/>
    <mergeCell ref="AA114:AE114"/>
    <mergeCell ref="E115:G115"/>
    <mergeCell ref="M115:N115"/>
    <mergeCell ref="Q115:R115"/>
    <mergeCell ref="AA115:AE115"/>
    <mergeCell ref="E120:H120"/>
    <mergeCell ref="K120:P120"/>
    <mergeCell ref="Q120:R120"/>
    <mergeCell ref="U120:X120"/>
    <mergeCell ref="E130:G130"/>
    <mergeCell ref="M130:O130"/>
    <mergeCell ref="Q130:R130"/>
    <mergeCell ref="U130:X130"/>
    <mergeCell ref="C132:O132"/>
    <mergeCell ref="U132:X132"/>
    <mergeCell ref="D121:S122"/>
    <mergeCell ref="U121:X121"/>
    <mergeCell ref="U124:X124"/>
    <mergeCell ref="U125:X125"/>
    <mergeCell ref="G127:I127"/>
    <mergeCell ref="L127:N127"/>
    <mergeCell ref="O127:P127"/>
    <mergeCell ref="U127:X127"/>
    <mergeCell ref="E135:F135"/>
    <mergeCell ref="H135:I135"/>
    <mergeCell ref="N135:P135"/>
    <mergeCell ref="Q135:R135"/>
    <mergeCell ref="U135:X135"/>
    <mergeCell ref="U137:X137"/>
    <mergeCell ref="U133:X133"/>
    <mergeCell ref="E134:F134"/>
    <mergeCell ref="H134:I134"/>
    <mergeCell ref="N134:P134"/>
    <mergeCell ref="Q134:R134"/>
    <mergeCell ref="U134:X134"/>
    <mergeCell ref="E138:F138"/>
    <mergeCell ref="H138:I138"/>
    <mergeCell ref="N138:P138"/>
    <mergeCell ref="Q138:R138"/>
    <mergeCell ref="U138:X138"/>
    <mergeCell ref="E139:F139"/>
    <mergeCell ref="H139:I139"/>
    <mergeCell ref="N139:P139"/>
    <mergeCell ref="Q139:R139"/>
    <mergeCell ref="U139:X139"/>
    <mergeCell ref="E144:F144"/>
    <mergeCell ref="H144:I144"/>
    <mergeCell ref="N144:P144"/>
    <mergeCell ref="Q144:R144"/>
    <mergeCell ref="U144:X144"/>
    <mergeCell ref="U146:X146"/>
    <mergeCell ref="C141:O141"/>
    <mergeCell ref="U141:X141"/>
    <mergeCell ref="U142:X142"/>
    <mergeCell ref="E143:F143"/>
    <mergeCell ref="H143:I143"/>
    <mergeCell ref="N143:P143"/>
    <mergeCell ref="Q143:R143"/>
    <mergeCell ref="U143:X143"/>
    <mergeCell ref="C149:O149"/>
    <mergeCell ref="U151:X151"/>
    <mergeCell ref="B153:G154"/>
    <mergeCell ref="H153:M153"/>
    <mergeCell ref="N153:R153"/>
    <mergeCell ref="T153:Y154"/>
    <mergeCell ref="H154:M154"/>
    <mergeCell ref="N154:R154"/>
    <mergeCell ref="E147:F147"/>
    <mergeCell ref="H147:I147"/>
    <mergeCell ref="N147:P147"/>
    <mergeCell ref="Q147:R147"/>
    <mergeCell ref="U147:X147"/>
    <mergeCell ref="E148:F148"/>
    <mergeCell ref="H148:I148"/>
    <mergeCell ref="N148:P148"/>
    <mergeCell ref="Q148:R148"/>
    <mergeCell ref="U148:X148"/>
    <mergeCell ref="B162:N162"/>
    <mergeCell ref="P162:Q162"/>
    <mergeCell ref="B159:S159"/>
    <mergeCell ref="U155:X155"/>
    <mergeCell ref="H156:S156"/>
    <mergeCell ref="T156:Y157"/>
    <mergeCell ref="B157:G158"/>
    <mergeCell ref="H157:J157"/>
    <mergeCell ref="H158:M158"/>
    <mergeCell ref="N158:R158"/>
    <mergeCell ref="U158:X158"/>
    <mergeCell ref="P160:Q160"/>
    <mergeCell ref="B160:N160"/>
  </mergeCells>
  <phoneticPr fontId="4"/>
  <conditionalFormatting sqref="C112">
    <cfRule type="containsBlanks" dxfId="113" priority="19">
      <formula>LEN(TRIM(C112))=0</formula>
    </cfRule>
  </conditionalFormatting>
  <conditionalFormatting sqref="C114">
    <cfRule type="containsBlanks" dxfId="112" priority="18">
      <formula>LEN(TRIM(C114))=0</formula>
    </cfRule>
  </conditionalFormatting>
  <conditionalFormatting sqref="C118">
    <cfRule type="containsBlanks" dxfId="111" priority="17">
      <formula>LEN(TRIM(C118))=0</formula>
    </cfRule>
  </conditionalFormatting>
  <conditionalFormatting sqref="C121">
    <cfRule type="containsBlanks" dxfId="110" priority="16">
      <formula>LEN(TRIM(C121))=0</formula>
    </cfRule>
  </conditionalFormatting>
  <conditionalFormatting sqref="F48 B48">
    <cfRule type="containsBlanks" dxfId="109" priority="13">
      <formula>LEN(TRIM(B48))=0</formula>
    </cfRule>
  </conditionalFormatting>
  <conditionalFormatting sqref="I7">
    <cfRule type="containsBlanks" dxfId="107" priority="22" stopIfTrue="1">
      <formula>LEN(TRIM(I7))=0</formula>
    </cfRule>
  </conditionalFormatting>
  <conditionalFormatting sqref="J39:M40 U39:X40">
    <cfRule type="containsBlanks" dxfId="105" priority="25">
      <formula>LEN(TRIM(J39))=0</formula>
    </cfRule>
  </conditionalFormatting>
  <conditionalFormatting sqref="K76 N76">
    <cfRule type="containsBlanks" dxfId="103" priority="20" stopIfTrue="1">
      <formula>LEN(TRIM(K76))=0</formula>
    </cfRule>
  </conditionalFormatting>
  <conditionalFormatting sqref="N158:R158">
    <cfRule type="containsBlanks" dxfId="102" priority="26">
      <formula>LEN(TRIM(N158))=0</formula>
    </cfRule>
  </conditionalFormatting>
  <conditionalFormatting sqref="N6:Y6">
    <cfRule type="containsBlanks" dxfId="101" priority="23" stopIfTrue="1">
      <formula>LEN(TRIM(N6))=0</formula>
    </cfRule>
  </conditionalFormatting>
  <conditionalFormatting sqref="O127:P127">
    <cfRule type="containsBlanks" dxfId="100" priority="15">
      <formula>LEN(TRIM(O127))=0</formula>
    </cfRule>
  </conditionalFormatting>
  <conditionalFormatting sqref="P160:Q160">
    <cfRule type="containsBlanks" dxfId="99" priority="27">
      <formula>LEN(TRIM(P160))=0</formula>
    </cfRule>
  </conditionalFormatting>
  <conditionalFormatting sqref="P162:Q162">
    <cfRule type="containsBlanks" dxfId="98" priority="1">
      <formula>LEN(TRIM(P162))=0</formula>
    </cfRule>
  </conditionalFormatting>
  <conditionalFormatting sqref="V59:Y62">
    <cfRule type="containsBlanks" dxfId="95" priority="21" stopIfTrue="1">
      <formula>LEN(TRIM(V59))=0</formula>
    </cfRule>
  </conditionalFormatting>
  <dataValidations count="7">
    <dataValidation type="list" allowBlank="1" showInputMessage="1" showErrorMessage="1" sqref="O127:P127 JK127:JL127 TG127:TH127 ADC127:ADD127 AMY127:AMZ127 AWU127:AWV127 BGQ127:BGR127 BQM127:BQN127 CAI127:CAJ127 CKE127:CKF127 CUA127:CUB127 DDW127:DDX127 DNS127:DNT127 DXO127:DXP127 EHK127:EHL127 ERG127:ERH127 FBC127:FBD127 FKY127:FKZ127 FUU127:FUV127 GEQ127:GER127 GOM127:GON127 GYI127:GYJ127 HIE127:HIF127 HSA127:HSB127 IBW127:IBX127 ILS127:ILT127 IVO127:IVP127 JFK127:JFL127 JPG127:JPH127 JZC127:JZD127 KIY127:KIZ127 KSU127:KSV127 LCQ127:LCR127 LMM127:LMN127 LWI127:LWJ127 MGE127:MGF127 MQA127:MQB127 MZW127:MZX127 NJS127:NJT127 NTO127:NTP127 ODK127:ODL127 ONG127:ONH127 OXC127:OXD127 PGY127:PGZ127 PQU127:PQV127 QAQ127:QAR127 QKM127:QKN127 QUI127:QUJ127 REE127:REF127 ROA127:ROB127 RXW127:RXX127 SHS127:SHT127 SRO127:SRP127 TBK127:TBL127 TLG127:TLH127 TVC127:TVD127 UEY127:UEZ127 UOU127:UOV127 UYQ127:UYR127 VIM127:VIN127 VSI127:VSJ127 WCE127:WCF127 WMA127:WMB127 WVW127:WVX127 O65665:P65665 JK65665:JL65665 TG65665:TH65665 ADC65665:ADD65665 AMY65665:AMZ65665 AWU65665:AWV65665 BGQ65665:BGR65665 BQM65665:BQN65665 CAI65665:CAJ65665 CKE65665:CKF65665 CUA65665:CUB65665 DDW65665:DDX65665 DNS65665:DNT65665 DXO65665:DXP65665 EHK65665:EHL65665 ERG65665:ERH65665 FBC65665:FBD65665 FKY65665:FKZ65665 FUU65665:FUV65665 GEQ65665:GER65665 GOM65665:GON65665 GYI65665:GYJ65665 HIE65665:HIF65665 HSA65665:HSB65665 IBW65665:IBX65665 ILS65665:ILT65665 IVO65665:IVP65665 JFK65665:JFL65665 JPG65665:JPH65665 JZC65665:JZD65665 KIY65665:KIZ65665 KSU65665:KSV65665 LCQ65665:LCR65665 LMM65665:LMN65665 LWI65665:LWJ65665 MGE65665:MGF65665 MQA65665:MQB65665 MZW65665:MZX65665 NJS65665:NJT65665 NTO65665:NTP65665 ODK65665:ODL65665 ONG65665:ONH65665 OXC65665:OXD65665 PGY65665:PGZ65665 PQU65665:PQV65665 QAQ65665:QAR65665 QKM65665:QKN65665 QUI65665:QUJ65665 REE65665:REF65665 ROA65665:ROB65665 RXW65665:RXX65665 SHS65665:SHT65665 SRO65665:SRP65665 TBK65665:TBL65665 TLG65665:TLH65665 TVC65665:TVD65665 UEY65665:UEZ65665 UOU65665:UOV65665 UYQ65665:UYR65665 VIM65665:VIN65665 VSI65665:VSJ65665 WCE65665:WCF65665 WMA65665:WMB65665 WVW65665:WVX65665 O131201:P131201 JK131201:JL131201 TG131201:TH131201 ADC131201:ADD131201 AMY131201:AMZ131201 AWU131201:AWV131201 BGQ131201:BGR131201 BQM131201:BQN131201 CAI131201:CAJ131201 CKE131201:CKF131201 CUA131201:CUB131201 DDW131201:DDX131201 DNS131201:DNT131201 DXO131201:DXP131201 EHK131201:EHL131201 ERG131201:ERH131201 FBC131201:FBD131201 FKY131201:FKZ131201 FUU131201:FUV131201 GEQ131201:GER131201 GOM131201:GON131201 GYI131201:GYJ131201 HIE131201:HIF131201 HSA131201:HSB131201 IBW131201:IBX131201 ILS131201:ILT131201 IVO131201:IVP131201 JFK131201:JFL131201 JPG131201:JPH131201 JZC131201:JZD131201 KIY131201:KIZ131201 KSU131201:KSV131201 LCQ131201:LCR131201 LMM131201:LMN131201 LWI131201:LWJ131201 MGE131201:MGF131201 MQA131201:MQB131201 MZW131201:MZX131201 NJS131201:NJT131201 NTO131201:NTP131201 ODK131201:ODL131201 ONG131201:ONH131201 OXC131201:OXD131201 PGY131201:PGZ131201 PQU131201:PQV131201 QAQ131201:QAR131201 QKM131201:QKN131201 QUI131201:QUJ131201 REE131201:REF131201 ROA131201:ROB131201 RXW131201:RXX131201 SHS131201:SHT131201 SRO131201:SRP131201 TBK131201:TBL131201 TLG131201:TLH131201 TVC131201:TVD131201 UEY131201:UEZ131201 UOU131201:UOV131201 UYQ131201:UYR131201 VIM131201:VIN131201 VSI131201:VSJ131201 WCE131201:WCF131201 WMA131201:WMB131201 WVW131201:WVX131201 O196737:P196737 JK196737:JL196737 TG196737:TH196737 ADC196737:ADD196737 AMY196737:AMZ196737 AWU196737:AWV196737 BGQ196737:BGR196737 BQM196737:BQN196737 CAI196737:CAJ196737 CKE196737:CKF196737 CUA196737:CUB196737 DDW196737:DDX196737 DNS196737:DNT196737 DXO196737:DXP196737 EHK196737:EHL196737 ERG196737:ERH196737 FBC196737:FBD196737 FKY196737:FKZ196737 FUU196737:FUV196737 GEQ196737:GER196737 GOM196737:GON196737 GYI196737:GYJ196737 HIE196737:HIF196737 HSA196737:HSB196737 IBW196737:IBX196737 ILS196737:ILT196737 IVO196737:IVP196737 JFK196737:JFL196737 JPG196737:JPH196737 JZC196737:JZD196737 KIY196737:KIZ196737 KSU196737:KSV196737 LCQ196737:LCR196737 LMM196737:LMN196737 LWI196737:LWJ196737 MGE196737:MGF196737 MQA196737:MQB196737 MZW196737:MZX196737 NJS196737:NJT196737 NTO196737:NTP196737 ODK196737:ODL196737 ONG196737:ONH196737 OXC196737:OXD196737 PGY196737:PGZ196737 PQU196737:PQV196737 QAQ196737:QAR196737 QKM196737:QKN196737 QUI196737:QUJ196737 REE196737:REF196737 ROA196737:ROB196737 RXW196737:RXX196737 SHS196737:SHT196737 SRO196737:SRP196737 TBK196737:TBL196737 TLG196737:TLH196737 TVC196737:TVD196737 UEY196737:UEZ196737 UOU196737:UOV196737 UYQ196737:UYR196737 VIM196737:VIN196737 VSI196737:VSJ196737 WCE196737:WCF196737 WMA196737:WMB196737 WVW196737:WVX196737 O262273:P262273 JK262273:JL262273 TG262273:TH262273 ADC262273:ADD262273 AMY262273:AMZ262273 AWU262273:AWV262273 BGQ262273:BGR262273 BQM262273:BQN262273 CAI262273:CAJ262273 CKE262273:CKF262273 CUA262273:CUB262273 DDW262273:DDX262273 DNS262273:DNT262273 DXO262273:DXP262273 EHK262273:EHL262273 ERG262273:ERH262273 FBC262273:FBD262273 FKY262273:FKZ262273 FUU262273:FUV262273 GEQ262273:GER262273 GOM262273:GON262273 GYI262273:GYJ262273 HIE262273:HIF262273 HSA262273:HSB262273 IBW262273:IBX262273 ILS262273:ILT262273 IVO262273:IVP262273 JFK262273:JFL262273 JPG262273:JPH262273 JZC262273:JZD262273 KIY262273:KIZ262273 KSU262273:KSV262273 LCQ262273:LCR262273 LMM262273:LMN262273 LWI262273:LWJ262273 MGE262273:MGF262273 MQA262273:MQB262273 MZW262273:MZX262273 NJS262273:NJT262273 NTO262273:NTP262273 ODK262273:ODL262273 ONG262273:ONH262273 OXC262273:OXD262273 PGY262273:PGZ262273 PQU262273:PQV262273 QAQ262273:QAR262273 QKM262273:QKN262273 QUI262273:QUJ262273 REE262273:REF262273 ROA262273:ROB262273 RXW262273:RXX262273 SHS262273:SHT262273 SRO262273:SRP262273 TBK262273:TBL262273 TLG262273:TLH262273 TVC262273:TVD262273 UEY262273:UEZ262273 UOU262273:UOV262273 UYQ262273:UYR262273 VIM262273:VIN262273 VSI262273:VSJ262273 WCE262273:WCF262273 WMA262273:WMB262273 WVW262273:WVX262273 O327809:P327809 JK327809:JL327809 TG327809:TH327809 ADC327809:ADD327809 AMY327809:AMZ327809 AWU327809:AWV327809 BGQ327809:BGR327809 BQM327809:BQN327809 CAI327809:CAJ327809 CKE327809:CKF327809 CUA327809:CUB327809 DDW327809:DDX327809 DNS327809:DNT327809 DXO327809:DXP327809 EHK327809:EHL327809 ERG327809:ERH327809 FBC327809:FBD327809 FKY327809:FKZ327809 FUU327809:FUV327809 GEQ327809:GER327809 GOM327809:GON327809 GYI327809:GYJ327809 HIE327809:HIF327809 HSA327809:HSB327809 IBW327809:IBX327809 ILS327809:ILT327809 IVO327809:IVP327809 JFK327809:JFL327809 JPG327809:JPH327809 JZC327809:JZD327809 KIY327809:KIZ327809 KSU327809:KSV327809 LCQ327809:LCR327809 LMM327809:LMN327809 LWI327809:LWJ327809 MGE327809:MGF327809 MQA327809:MQB327809 MZW327809:MZX327809 NJS327809:NJT327809 NTO327809:NTP327809 ODK327809:ODL327809 ONG327809:ONH327809 OXC327809:OXD327809 PGY327809:PGZ327809 PQU327809:PQV327809 QAQ327809:QAR327809 QKM327809:QKN327809 QUI327809:QUJ327809 REE327809:REF327809 ROA327809:ROB327809 RXW327809:RXX327809 SHS327809:SHT327809 SRO327809:SRP327809 TBK327809:TBL327809 TLG327809:TLH327809 TVC327809:TVD327809 UEY327809:UEZ327809 UOU327809:UOV327809 UYQ327809:UYR327809 VIM327809:VIN327809 VSI327809:VSJ327809 WCE327809:WCF327809 WMA327809:WMB327809 WVW327809:WVX327809 O393345:P393345 JK393345:JL393345 TG393345:TH393345 ADC393345:ADD393345 AMY393345:AMZ393345 AWU393345:AWV393345 BGQ393345:BGR393345 BQM393345:BQN393345 CAI393345:CAJ393345 CKE393345:CKF393345 CUA393345:CUB393345 DDW393345:DDX393345 DNS393345:DNT393345 DXO393345:DXP393345 EHK393345:EHL393345 ERG393345:ERH393345 FBC393345:FBD393345 FKY393345:FKZ393345 FUU393345:FUV393345 GEQ393345:GER393345 GOM393345:GON393345 GYI393345:GYJ393345 HIE393345:HIF393345 HSA393345:HSB393345 IBW393345:IBX393345 ILS393345:ILT393345 IVO393345:IVP393345 JFK393345:JFL393345 JPG393345:JPH393345 JZC393345:JZD393345 KIY393345:KIZ393345 KSU393345:KSV393345 LCQ393345:LCR393345 LMM393345:LMN393345 LWI393345:LWJ393345 MGE393345:MGF393345 MQA393345:MQB393345 MZW393345:MZX393345 NJS393345:NJT393345 NTO393345:NTP393345 ODK393345:ODL393345 ONG393345:ONH393345 OXC393345:OXD393345 PGY393345:PGZ393345 PQU393345:PQV393345 QAQ393345:QAR393345 QKM393345:QKN393345 QUI393345:QUJ393345 REE393345:REF393345 ROA393345:ROB393345 RXW393345:RXX393345 SHS393345:SHT393345 SRO393345:SRP393345 TBK393345:TBL393345 TLG393345:TLH393345 TVC393345:TVD393345 UEY393345:UEZ393345 UOU393345:UOV393345 UYQ393345:UYR393345 VIM393345:VIN393345 VSI393345:VSJ393345 WCE393345:WCF393345 WMA393345:WMB393345 WVW393345:WVX393345 O458881:P458881 JK458881:JL458881 TG458881:TH458881 ADC458881:ADD458881 AMY458881:AMZ458881 AWU458881:AWV458881 BGQ458881:BGR458881 BQM458881:BQN458881 CAI458881:CAJ458881 CKE458881:CKF458881 CUA458881:CUB458881 DDW458881:DDX458881 DNS458881:DNT458881 DXO458881:DXP458881 EHK458881:EHL458881 ERG458881:ERH458881 FBC458881:FBD458881 FKY458881:FKZ458881 FUU458881:FUV458881 GEQ458881:GER458881 GOM458881:GON458881 GYI458881:GYJ458881 HIE458881:HIF458881 HSA458881:HSB458881 IBW458881:IBX458881 ILS458881:ILT458881 IVO458881:IVP458881 JFK458881:JFL458881 JPG458881:JPH458881 JZC458881:JZD458881 KIY458881:KIZ458881 KSU458881:KSV458881 LCQ458881:LCR458881 LMM458881:LMN458881 LWI458881:LWJ458881 MGE458881:MGF458881 MQA458881:MQB458881 MZW458881:MZX458881 NJS458881:NJT458881 NTO458881:NTP458881 ODK458881:ODL458881 ONG458881:ONH458881 OXC458881:OXD458881 PGY458881:PGZ458881 PQU458881:PQV458881 QAQ458881:QAR458881 QKM458881:QKN458881 QUI458881:QUJ458881 REE458881:REF458881 ROA458881:ROB458881 RXW458881:RXX458881 SHS458881:SHT458881 SRO458881:SRP458881 TBK458881:TBL458881 TLG458881:TLH458881 TVC458881:TVD458881 UEY458881:UEZ458881 UOU458881:UOV458881 UYQ458881:UYR458881 VIM458881:VIN458881 VSI458881:VSJ458881 WCE458881:WCF458881 WMA458881:WMB458881 WVW458881:WVX458881 O524417:P524417 JK524417:JL524417 TG524417:TH524417 ADC524417:ADD524417 AMY524417:AMZ524417 AWU524417:AWV524417 BGQ524417:BGR524417 BQM524417:BQN524417 CAI524417:CAJ524417 CKE524417:CKF524417 CUA524417:CUB524417 DDW524417:DDX524417 DNS524417:DNT524417 DXO524417:DXP524417 EHK524417:EHL524417 ERG524417:ERH524417 FBC524417:FBD524417 FKY524417:FKZ524417 FUU524417:FUV524417 GEQ524417:GER524417 GOM524417:GON524417 GYI524417:GYJ524417 HIE524417:HIF524417 HSA524417:HSB524417 IBW524417:IBX524417 ILS524417:ILT524417 IVO524417:IVP524417 JFK524417:JFL524417 JPG524417:JPH524417 JZC524417:JZD524417 KIY524417:KIZ524417 KSU524417:KSV524417 LCQ524417:LCR524417 LMM524417:LMN524417 LWI524417:LWJ524417 MGE524417:MGF524417 MQA524417:MQB524417 MZW524417:MZX524417 NJS524417:NJT524417 NTO524417:NTP524417 ODK524417:ODL524417 ONG524417:ONH524417 OXC524417:OXD524417 PGY524417:PGZ524417 PQU524417:PQV524417 QAQ524417:QAR524417 QKM524417:QKN524417 QUI524417:QUJ524417 REE524417:REF524417 ROA524417:ROB524417 RXW524417:RXX524417 SHS524417:SHT524417 SRO524417:SRP524417 TBK524417:TBL524417 TLG524417:TLH524417 TVC524417:TVD524417 UEY524417:UEZ524417 UOU524417:UOV524417 UYQ524417:UYR524417 VIM524417:VIN524417 VSI524417:VSJ524417 WCE524417:WCF524417 WMA524417:WMB524417 WVW524417:WVX524417 O589953:P589953 JK589953:JL589953 TG589953:TH589953 ADC589953:ADD589953 AMY589953:AMZ589953 AWU589953:AWV589953 BGQ589953:BGR589953 BQM589953:BQN589953 CAI589953:CAJ589953 CKE589953:CKF589953 CUA589953:CUB589953 DDW589953:DDX589953 DNS589953:DNT589953 DXO589953:DXP589953 EHK589953:EHL589953 ERG589953:ERH589953 FBC589953:FBD589953 FKY589953:FKZ589953 FUU589953:FUV589953 GEQ589953:GER589953 GOM589953:GON589953 GYI589953:GYJ589953 HIE589953:HIF589953 HSA589953:HSB589953 IBW589953:IBX589953 ILS589953:ILT589953 IVO589953:IVP589953 JFK589953:JFL589953 JPG589953:JPH589953 JZC589953:JZD589953 KIY589953:KIZ589953 KSU589953:KSV589953 LCQ589953:LCR589953 LMM589953:LMN589953 LWI589953:LWJ589953 MGE589953:MGF589953 MQA589953:MQB589953 MZW589953:MZX589953 NJS589953:NJT589953 NTO589953:NTP589953 ODK589953:ODL589953 ONG589953:ONH589953 OXC589953:OXD589953 PGY589953:PGZ589953 PQU589953:PQV589953 QAQ589953:QAR589953 QKM589953:QKN589953 QUI589953:QUJ589953 REE589953:REF589953 ROA589953:ROB589953 RXW589953:RXX589953 SHS589953:SHT589953 SRO589953:SRP589953 TBK589953:TBL589953 TLG589953:TLH589953 TVC589953:TVD589953 UEY589953:UEZ589953 UOU589953:UOV589953 UYQ589953:UYR589953 VIM589953:VIN589953 VSI589953:VSJ589953 WCE589953:WCF589953 WMA589953:WMB589953 WVW589953:WVX589953 O655489:P655489 JK655489:JL655489 TG655489:TH655489 ADC655489:ADD655489 AMY655489:AMZ655489 AWU655489:AWV655489 BGQ655489:BGR655489 BQM655489:BQN655489 CAI655489:CAJ655489 CKE655489:CKF655489 CUA655489:CUB655489 DDW655489:DDX655489 DNS655489:DNT655489 DXO655489:DXP655489 EHK655489:EHL655489 ERG655489:ERH655489 FBC655489:FBD655489 FKY655489:FKZ655489 FUU655489:FUV655489 GEQ655489:GER655489 GOM655489:GON655489 GYI655489:GYJ655489 HIE655489:HIF655489 HSA655489:HSB655489 IBW655489:IBX655489 ILS655489:ILT655489 IVO655489:IVP655489 JFK655489:JFL655489 JPG655489:JPH655489 JZC655489:JZD655489 KIY655489:KIZ655489 KSU655489:KSV655489 LCQ655489:LCR655489 LMM655489:LMN655489 LWI655489:LWJ655489 MGE655489:MGF655489 MQA655489:MQB655489 MZW655489:MZX655489 NJS655489:NJT655489 NTO655489:NTP655489 ODK655489:ODL655489 ONG655489:ONH655489 OXC655489:OXD655489 PGY655489:PGZ655489 PQU655489:PQV655489 QAQ655489:QAR655489 QKM655489:QKN655489 QUI655489:QUJ655489 REE655489:REF655489 ROA655489:ROB655489 RXW655489:RXX655489 SHS655489:SHT655489 SRO655489:SRP655489 TBK655489:TBL655489 TLG655489:TLH655489 TVC655489:TVD655489 UEY655489:UEZ655489 UOU655489:UOV655489 UYQ655489:UYR655489 VIM655489:VIN655489 VSI655489:VSJ655489 WCE655489:WCF655489 WMA655489:WMB655489 WVW655489:WVX655489 O721025:P721025 JK721025:JL721025 TG721025:TH721025 ADC721025:ADD721025 AMY721025:AMZ721025 AWU721025:AWV721025 BGQ721025:BGR721025 BQM721025:BQN721025 CAI721025:CAJ721025 CKE721025:CKF721025 CUA721025:CUB721025 DDW721025:DDX721025 DNS721025:DNT721025 DXO721025:DXP721025 EHK721025:EHL721025 ERG721025:ERH721025 FBC721025:FBD721025 FKY721025:FKZ721025 FUU721025:FUV721025 GEQ721025:GER721025 GOM721025:GON721025 GYI721025:GYJ721025 HIE721025:HIF721025 HSA721025:HSB721025 IBW721025:IBX721025 ILS721025:ILT721025 IVO721025:IVP721025 JFK721025:JFL721025 JPG721025:JPH721025 JZC721025:JZD721025 KIY721025:KIZ721025 KSU721025:KSV721025 LCQ721025:LCR721025 LMM721025:LMN721025 LWI721025:LWJ721025 MGE721025:MGF721025 MQA721025:MQB721025 MZW721025:MZX721025 NJS721025:NJT721025 NTO721025:NTP721025 ODK721025:ODL721025 ONG721025:ONH721025 OXC721025:OXD721025 PGY721025:PGZ721025 PQU721025:PQV721025 QAQ721025:QAR721025 QKM721025:QKN721025 QUI721025:QUJ721025 REE721025:REF721025 ROA721025:ROB721025 RXW721025:RXX721025 SHS721025:SHT721025 SRO721025:SRP721025 TBK721025:TBL721025 TLG721025:TLH721025 TVC721025:TVD721025 UEY721025:UEZ721025 UOU721025:UOV721025 UYQ721025:UYR721025 VIM721025:VIN721025 VSI721025:VSJ721025 WCE721025:WCF721025 WMA721025:WMB721025 WVW721025:WVX721025 O786561:P786561 JK786561:JL786561 TG786561:TH786561 ADC786561:ADD786561 AMY786561:AMZ786561 AWU786561:AWV786561 BGQ786561:BGR786561 BQM786561:BQN786561 CAI786561:CAJ786561 CKE786561:CKF786561 CUA786561:CUB786561 DDW786561:DDX786561 DNS786561:DNT786561 DXO786561:DXP786561 EHK786561:EHL786561 ERG786561:ERH786561 FBC786561:FBD786561 FKY786561:FKZ786561 FUU786561:FUV786561 GEQ786561:GER786561 GOM786561:GON786561 GYI786561:GYJ786561 HIE786561:HIF786561 HSA786561:HSB786561 IBW786561:IBX786561 ILS786561:ILT786561 IVO786561:IVP786561 JFK786561:JFL786561 JPG786561:JPH786561 JZC786561:JZD786561 KIY786561:KIZ786561 KSU786561:KSV786561 LCQ786561:LCR786561 LMM786561:LMN786561 LWI786561:LWJ786561 MGE786561:MGF786561 MQA786561:MQB786561 MZW786561:MZX786561 NJS786561:NJT786561 NTO786561:NTP786561 ODK786561:ODL786561 ONG786561:ONH786561 OXC786561:OXD786561 PGY786561:PGZ786561 PQU786561:PQV786561 QAQ786561:QAR786561 QKM786561:QKN786561 QUI786561:QUJ786561 REE786561:REF786561 ROA786561:ROB786561 RXW786561:RXX786561 SHS786561:SHT786561 SRO786561:SRP786561 TBK786561:TBL786561 TLG786561:TLH786561 TVC786561:TVD786561 UEY786561:UEZ786561 UOU786561:UOV786561 UYQ786561:UYR786561 VIM786561:VIN786561 VSI786561:VSJ786561 WCE786561:WCF786561 WMA786561:WMB786561 WVW786561:WVX786561 O852097:P852097 JK852097:JL852097 TG852097:TH852097 ADC852097:ADD852097 AMY852097:AMZ852097 AWU852097:AWV852097 BGQ852097:BGR852097 BQM852097:BQN852097 CAI852097:CAJ852097 CKE852097:CKF852097 CUA852097:CUB852097 DDW852097:DDX852097 DNS852097:DNT852097 DXO852097:DXP852097 EHK852097:EHL852097 ERG852097:ERH852097 FBC852097:FBD852097 FKY852097:FKZ852097 FUU852097:FUV852097 GEQ852097:GER852097 GOM852097:GON852097 GYI852097:GYJ852097 HIE852097:HIF852097 HSA852097:HSB852097 IBW852097:IBX852097 ILS852097:ILT852097 IVO852097:IVP852097 JFK852097:JFL852097 JPG852097:JPH852097 JZC852097:JZD852097 KIY852097:KIZ852097 KSU852097:KSV852097 LCQ852097:LCR852097 LMM852097:LMN852097 LWI852097:LWJ852097 MGE852097:MGF852097 MQA852097:MQB852097 MZW852097:MZX852097 NJS852097:NJT852097 NTO852097:NTP852097 ODK852097:ODL852097 ONG852097:ONH852097 OXC852097:OXD852097 PGY852097:PGZ852097 PQU852097:PQV852097 QAQ852097:QAR852097 QKM852097:QKN852097 QUI852097:QUJ852097 REE852097:REF852097 ROA852097:ROB852097 RXW852097:RXX852097 SHS852097:SHT852097 SRO852097:SRP852097 TBK852097:TBL852097 TLG852097:TLH852097 TVC852097:TVD852097 UEY852097:UEZ852097 UOU852097:UOV852097 UYQ852097:UYR852097 VIM852097:VIN852097 VSI852097:VSJ852097 WCE852097:WCF852097 WMA852097:WMB852097 WVW852097:WVX852097 O917633:P917633 JK917633:JL917633 TG917633:TH917633 ADC917633:ADD917633 AMY917633:AMZ917633 AWU917633:AWV917633 BGQ917633:BGR917633 BQM917633:BQN917633 CAI917633:CAJ917633 CKE917633:CKF917633 CUA917633:CUB917633 DDW917633:DDX917633 DNS917633:DNT917633 DXO917633:DXP917633 EHK917633:EHL917633 ERG917633:ERH917633 FBC917633:FBD917633 FKY917633:FKZ917633 FUU917633:FUV917633 GEQ917633:GER917633 GOM917633:GON917633 GYI917633:GYJ917633 HIE917633:HIF917633 HSA917633:HSB917633 IBW917633:IBX917633 ILS917633:ILT917633 IVO917633:IVP917633 JFK917633:JFL917633 JPG917633:JPH917633 JZC917633:JZD917633 KIY917633:KIZ917633 KSU917633:KSV917633 LCQ917633:LCR917633 LMM917633:LMN917633 LWI917633:LWJ917633 MGE917633:MGF917633 MQA917633:MQB917633 MZW917633:MZX917633 NJS917633:NJT917633 NTO917633:NTP917633 ODK917633:ODL917633 ONG917633:ONH917633 OXC917633:OXD917633 PGY917633:PGZ917633 PQU917633:PQV917633 QAQ917633:QAR917633 QKM917633:QKN917633 QUI917633:QUJ917633 REE917633:REF917633 ROA917633:ROB917633 RXW917633:RXX917633 SHS917633:SHT917633 SRO917633:SRP917633 TBK917633:TBL917633 TLG917633:TLH917633 TVC917633:TVD917633 UEY917633:UEZ917633 UOU917633:UOV917633 UYQ917633:UYR917633 VIM917633:VIN917633 VSI917633:VSJ917633 WCE917633:WCF917633 WMA917633:WMB917633 WVW917633:WVX917633 O983169:P983169 JK983169:JL983169 TG983169:TH983169 ADC983169:ADD983169 AMY983169:AMZ983169 AWU983169:AWV983169 BGQ983169:BGR983169 BQM983169:BQN983169 CAI983169:CAJ983169 CKE983169:CKF983169 CUA983169:CUB983169 DDW983169:DDX983169 DNS983169:DNT983169 DXO983169:DXP983169 EHK983169:EHL983169 ERG983169:ERH983169 FBC983169:FBD983169 FKY983169:FKZ983169 FUU983169:FUV983169 GEQ983169:GER983169 GOM983169:GON983169 GYI983169:GYJ983169 HIE983169:HIF983169 HSA983169:HSB983169 IBW983169:IBX983169 ILS983169:ILT983169 IVO983169:IVP983169 JFK983169:JFL983169 JPG983169:JPH983169 JZC983169:JZD983169 KIY983169:KIZ983169 KSU983169:KSV983169 LCQ983169:LCR983169 LMM983169:LMN983169 LWI983169:LWJ983169 MGE983169:MGF983169 MQA983169:MQB983169 MZW983169:MZX983169 NJS983169:NJT983169 NTO983169:NTP983169 ODK983169:ODL983169 ONG983169:ONH983169 OXC983169:OXD983169 PGY983169:PGZ983169 PQU983169:PQV983169 QAQ983169:QAR983169 QKM983169:QKN983169 QUI983169:QUJ983169 REE983169:REF983169 ROA983169:ROB983169 RXW983169:RXX983169 SHS983169:SHT983169 SRO983169:SRP983169 TBK983169:TBL983169 TLG983169:TLH983169 TVC983169:TVD983169 UEY983169:UEZ983169 UOU983169:UOV983169 UYQ983169:UYR983169 VIM983169:VIN983169 VSI983169:VSJ983169 WCE983169:WCF983169 WMA983169:WMB983169 WVW983169:WVX983169" xr:uid="{00000000-0002-0000-0C00-000000000000}">
      <formula1>$AM$127:$AM$129</formula1>
    </dataValidation>
    <dataValidation type="list" allowBlank="1" showInputMessage="1" showErrorMessage="1" sqref="N76 JJ76 TF76 ADB76 AMX76 AWT76 BGP76 BQL76 CAH76 CKD76 CTZ76 DDV76 DNR76 DXN76 EHJ76 ERF76 FBB76 FKX76 FUT76 GEP76 GOL76 GYH76 HID76 HRZ76 IBV76 ILR76 IVN76 JFJ76 JPF76 JZB76 KIX76 KST76 LCP76 LML76 LWH76 MGD76 MPZ76 MZV76 NJR76 NTN76 ODJ76 ONF76 OXB76 PGX76 PQT76 QAP76 QKL76 QUH76 RED76 RNZ76 RXV76 SHR76 SRN76 TBJ76 TLF76 TVB76 UEX76 UOT76 UYP76 VIL76 VSH76 WCD76 WLZ76 WVV76 N65611 JJ65611 TF65611 ADB65611 AMX65611 AWT65611 BGP65611 BQL65611 CAH65611 CKD65611 CTZ65611 DDV65611 DNR65611 DXN65611 EHJ65611 ERF65611 FBB65611 FKX65611 FUT65611 GEP65611 GOL65611 GYH65611 HID65611 HRZ65611 IBV65611 ILR65611 IVN65611 JFJ65611 JPF65611 JZB65611 KIX65611 KST65611 LCP65611 LML65611 LWH65611 MGD65611 MPZ65611 MZV65611 NJR65611 NTN65611 ODJ65611 ONF65611 OXB65611 PGX65611 PQT65611 QAP65611 QKL65611 QUH65611 RED65611 RNZ65611 RXV65611 SHR65611 SRN65611 TBJ65611 TLF65611 TVB65611 UEX65611 UOT65611 UYP65611 VIL65611 VSH65611 WCD65611 WLZ65611 WVV65611 N131147 JJ131147 TF131147 ADB131147 AMX131147 AWT131147 BGP131147 BQL131147 CAH131147 CKD131147 CTZ131147 DDV131147 DNR131147 DXN131147 EHJ131147 ERF131147 FBB131147 FKX131147 FUT131147 GEP131147 GOL131147 GYH131147 HID131147 HRZ131147 IBV131147 ILR131147 IVN131147 JFJ131147 JPF131147 JZB131147 KIX131147 KST131147 LCP131147 LML131147 LWH131147 MGD131147 MPZ131147 MZV131147 NJR131147 NTN131147 ODJ131147 ONF131147 OXB131147 PGX131147 PQT131147 QAP131147 QKL131147 QUH131147 RED131147 RNZ131147 RXV131147 SHR131147 SRN131147 TBJ131147 TLF131147 TVB131147 UEX131147 UOT131147 UYP131147 VIL131147 VSH131147 WCD131147 WLZ131147 WVV131147 N196683 JJ196683 TF196683 ADB196683 AMX196683 AWT196683 BGP196683 BQL196683 CAH196683 CKD196683 CTZ196683 DDV196683 DNR196683 DXN196683 EHJ196683 ERF196683 FBB196683 FKX196683 FUT196683 GEP196683 GOL196683 GYH196683 HID196683 HRZ196683 IBV196683 ILR196683 IVN196683 JFJ196683 JPF196683 JZB196683 KIX196683 KST196683 LCP196683 LML196683 LWH196683 MGD196683 MPZ196683 MZV196683 NJR196683 NTN196683 ODJ196683 ONF196683 OXB196683 PGX196683 PQT196683 QAP196683 QKL196683 QUH196683 RED196683 RNZ196683 RXV196683 SHR196683 SRN196683 TBJ196683 TLF196683 TVB196683 UEX196683 UOT196683 UYP196683 VIL196683 VSH196683 WCD196683 WLZ196683 WVV196683 N262219 JJ262219 TF262219 ADB262219 AMX262219 AWT262219 BGP262219 BQL262219 CAH262219 CKD262219 CTZ262219 DDV262219 DNR262219 DXN262219 EHJ262219 ERF262219 FBB262219 FKX262219 FUT262219 GEP262219 GOL262219 GYH262219 HID262219 HRZ262219 IBV262219 ILR262219 IVN262219 JFJ262219 JPF262219 JZB262219 KIX262219 KST262219 LCP262219 LML262219 LWH262219 MGD262219 MPZ262219 MZV262219 NJR262219 NTN262219 ODJ262219 ONF262219 OXB262219 PGX262219 PQT262219 QAP262219 QKL262219 QUH262219 RED262219 RNZ262219 RXV262219 SHR262219 SRN262219 TBJ262219 TLF262219 TVB262219 UEX262219 UOT262219 UYP262219 VIL262219 VSH262219 WCD262219 WLZ262219 WVV262219 N327755 JJ327755 TF327755 ADB327755 AMX327755 AWT327755 BGP327755 BQL327755 CAH327755 CKD327755 CTZ327755 DDV327755 DNR327755 DXN327755 EHJ327755 ERF327755 FBB327755 FKX327755 FUT327755 GEP327755 GOL327755 GYH327755 HID327755 HRZ327755 IBV327755 ILR327755 IVN327755 JFJ327755 JPF327755 JZB327755 KIX327755 KST327755 LCP327755 LML327755 LWH327755 MGD327755 MPZ327755 MZV327755 NJR327755 NTN327755 ODJ327755 ONF327755 OXB327755 PGX327755 PQT327755 QAP327755 QKL327755 QUH327755 RED327755 RNZ327755 RXV327755 SHR327755 SRN327755 TBJ327755 TLF327755 TVB327755 UEX327755 UOT327755 UYP327755 VIL327755 VSH327755 WCD327755 WLZ327755 WVV327755 N393291 JJ393291 TF393291 ADB393291 AMX393291 AWT393291 BGP393291 BQL393291 CAH393291 CKD393291 CTZ393291 DDV393291 DNR393291 DXN393291 EHJ393291 ERF393291 FBB393291 FKX393291 FUT393291 GEP393291 GOL393291 GYH393291 HID393291 HRZ393291 IBV393291 ILR393291 IVN393291 JFJ393291 JPF393291 JZB393291 KIX393291 KST393291 LCP393291 LML393291 LWH393291 MGD393291 MPZ393291 MZV393291 NJR393291 NTN393291 ODJ393291 ONF393291 OXB393291 PGX393291 PQT393291 QAP393291 QKL393291 QUH393291 RED393291 RNZ393291 RXV393291 SHR393291 SRN393291 TBJ393291 TLF393291 TVB393291 UEX393291 UOT393291 UYP393291 VIL393291 VSH393291 WCD393291 WLZ393291 WVV393291 N458827 JJ458827 TF458827 ADB458827 AMX458827 AWT458827 BGP458827 BQL458827 CAH458827 CKD458827 CTZ458827 DDV458827 DNR458827 DXN458827 EHJ458827 ERF458827 FBB458827 FKX458827 FUT458827 GEP458827 GOL458827 GYH458827 HID458827 HRZ458827 IBV458827 ILR458827 IVN458827 JFJ458827 JPF458827 JZB458827 KIX458827 KST458827 LCP458827 LML458827 LWH458827 MGD458827 MPZ458827 MZV458827 NJR458827 NTN458827 ODJ458827 ONF458827 OXB458827 PGX458827 PQT458827 QAP458827 QKL458827 QUH458827 RED458827 RNZ458827 RXV458827 SHR458827 SRN458827 TBJ458827 TLF458827 TVB458827 UEX458827 UOT458827 UYP458827 VIL458827 VSH458827 WCD458827 WLZ458827 WVV458827 N524363 JJ524363 TF524363 ADB524363 AMX524363 AWT524363 BGP524363 BQL524363 CAH524363 CKD524363 CTZ524363 DDV524363 DNR524363 DXN524363 EHJ524363 ERF524363 FBB524363 FKX524363 FUT524363 GEP524363 GOL524363 GYH524363 HID524363 HRZ524363 IBV524363 ILR524363 IVN524363 JFJ524363 JPF524363 JZB524363 KIX524363 KST524363 LCP524363 LML524363 LWH524363 MGD524363 MPZ524363 MZV524363 NJR524363 NTN524363 ODJ524363 ONF524363 OXB524363 PGX524363 PQT524363 QAP524363 QKL524363 QUH524363 RED524363 RNZ524363 RXV524363 SHR524363 SRN524363 TBJ524363 TLF524363 TVB524363 UEX524363 UOT524363 UYP524363 VIL524363 VSH524363 WCD524363 WLZ524363 WVV524363 N589899 JJ589899 TF589899 ADB589899 AMX589899 AWT589899 BGP589899 BQL589899 CAH589899 CKD589899 CTZ589899 DDV589899 DNR589899 DXN589899 EHJ589899 ERF589899 FBB589899 FKX589899 FUT589899 GEP589899 GOL589899 GYH589899 HID589899 HRZ589899 IBV589899 ILR589899 IVN589899 JFJ589899 JPF589899 JZB589899 KIX589899 KST589899 LCP589899 LML589899 LWH589899 MGD589899 MPZ589899 MZV589899 NJR589899 NTN589899 ODJ589899 ONF589899 OXB589899 PGX589899 PQT589899 QAP589899 QKL589899 QUH589899 RED589899 RNZ589899 RXV589899 SHR589899 SRN589899 TBJ589899 TLF589899 TVB589899 UEX589899 UOT589899 UYP589899 VIL589899 VSH589899 WCD589899 WLZ589899 WVV589899 N655435 JJ655435 TF655435 ADB655435 AMX655435 AWT655435 BGP655435 BQL655435 CAH655435 CKD655435 CTZ655435 DDV655435 DNR655435 DXN655435 EHJ655435 ERF655435 FBB655435 FKX655435 FUT655435 GEP655435 GOL655435 GYH655435 HID655435 HRZ655435 IBV655435 ILR655435 IVN655435 JFJ655435 JPF655435 JZB655435 KIX655435 KST655435 LCP655435 LML655435 LWH655435 MGD655435 MPZ655435 MZV655435 NJR655435 NTN655435 ODJ655435 ONF655435 OXB655435 PGX655435 PQT655435 QAP655435 QKL655435 QUH655435 RED655435 RNZ655435 RXV655435 SHR655435 SRN655435 TBJ655435 TLF655435 TVB655435 UEX655435 UOT655435 UYP655435 VIL655435 VSH655435 WCD655435 WLZ655435 WVV655435 N720971 JJ720971 TF720971 ADB720971 AMX720971 AWT720971 BGP720971 BQL720971 CAH720971 CKD720971 CTZ720971 DDV720971 DNR720971 DXN720971 EHJ720971 ERF720971 FBB720971 FKX720971 FUT720971 GEP720971 GOL720971 GYH720971 HID720971 HRZ720971 IBV720971 ILR720971 IVN720971 JFJ720971 JPF720971 JZB720971 KIX720971 KST720971 LCP720971 LML720971 LWH720971 MGD720971 MPZ720971 MZV720971 NJR720971 NTN720971 ODJ720971 ONF720971 OXB720971 PGX720971 PQT720971 QAP720971 QKL720971 QUH720971 RED720971 RNZ720971 RXV720971 SHR720971 SRN720971 TBJ720971 TLF720971 TVB720971 UEX720971 UOT720971 UYP720971 VIL720971 VSH720971 WCD720971 WLZ720971 WVV720971 N786507 JJ786507 TF786507 ADB786507 AMX786507 AWT786507 BGP786507 BQL786507 CAH786507 CKD786507 CTZ786507 DDV786507 DNR786507 DXN786507 EHJ786507 ERF786507 FBB786507 FKX786507 FUT786507 GEP786507 GOL786507 GYH786507 HID786507 HRZ786507 IBV786507 ILR786507 IVN786507 JFJ786507 JPF786507 JZB786507 KIX786507 KST786507 LCP786507 LML786507 LWH786507 MGD786507 MPZ786507 MZV786507 NJR786507 NTN786507 ODJ786507 ONF786507 OXB786507 PGX786507 PQT786507 QAP786507 QKL786507 QUH786507 RED786507 RNZ786507 RXV786507 SHR786507 SRN786507 TBJ786507 TLF786507 TVB786507 UEX786507 UOT786507 UYP786507 VIL786507 VSH786507 WCD786507 WLZ786507 WVV786507 N852043 JJ852043 TF852043 ADB852043 AMX852043 AWT852043 BGP852043 BQL852043 CAH852043 CKD852043 CTZ852043 DDV852043 DNR852043 DXN852043 EHJ852043 ERF852043 FBB852043 FKX852043 FUT852043 GEP852043 GOL852043 GYH852043 HID852043 HRZ852043 IBV852043 ILR852043 IVN852043 JFJ852043 JPF852043 JZB852043 KIX852043 KST852043 LCP852043 LML852043 LWH852043 MGD852043 MPZ852043 MZV852043 NJR852043 NTN852043 ODJ852043 ONF852043 OXB852043 PGX852043 PQT852043 QAP852043 QKL852043 QUH852043 RED852043 RNZ852043 RXV852043 SHR852043 SRN852043 TBJ852043 TLF852043 TVB852043 UEX852043 UOT852043 UYP852043 VIL852043 VSH852043 WCD852043 WLZ852043 WVV852043 N917579 JJ917579 TF917579 ADB917579 AMX917579 AWT917579 BGP917579 BQL917579 CAH917579 CKD917579 CTZ917579 DDV917579 DNR917579 DXN917579 EHJ917579 ERF917579 FBB917579 FKX917579 FUT917579 GEP917579 GOL917579 GYH917579 HID917579 HRZ917579 IBV917579 ILR917579 IVN917579 JFJ917579 JPF917579 JZB917579 KIX917579 KST917579 LCP917579 LML917579 LWH917579 MGD917579 MPZ917579 MZV917579 NJR917579 NTN917579 ODJ917579 ONF917579 OXB917579 PGX917579 PQT917579 QAP917579 QKL917579 QUH917579 RED917579 RNZ917579 RXV917579 SHR917579 SRN917579 TBJ917579 TLF917579 TVB917579 UEX917579 UOT917579 UYP917579 VIL917579 VSH917579 WCD917579 WLZ917579 WVV917579 N983115 JJ983115 TF983115 ADB983115 AMX983115 AWT983115 BGP983115 BQL983115 CAH983115 CKD983115 CTZ983115 DDV983115 DNR983115 DXN983115 EHJ983115 ERF983115 FBB983115 FKX983115 FUT983115 GEP983115 GOL983115 GYH983115 HID983115 HRZ983115 IBV983115 ILR983115 IVN983115 JFJ983115 JPF983115 JZB983115 KIX983115 KST983115 LCP983115 LML983115 LWH983115 MGD983115 MPZ983115 MZV983115 NJR983115 NTN983115 ODJ983115 ONF983115 OXB983115 PGX983115 PQT983115 QAP983115 QKL983115 QUH983115 RED983115 RNZ983115 RXV983115 SHR983115 SRN983115 TBJ983115 TLF983115 TVB983115 UEX983115 UOT983115 UYP983115 VIL983115 VSH983115 WCD983115 WLZ983115 WVV983115" xr:uid="{00000000-0002-0000-0C00-000001000000}">
      <formula1>$AN$64:$AN$66</formula1>
    </dataValidation>
    <dataValidation type="list" allowBlank="1" showInputMessage="1" showErrorMessage="1" sqref="K76 JG76 TC76 ACY76 AMU76 AWQ76 BGM76 BQI76 CAE76 CKA76 CTW76 DDS76 DNO76 DXK76 EHG76 ERC76 FAY76 FKU76 FUQ76 GEM76 GOI76 GYE76 HIA76 HRW76 IBS76 ILO76 IVK76 JFG76 JPC76 JYY76 KIU76 KSQ76 LCM76 LMI76 LWE76 MGA76 MPW76 MZS76 NJO76 NTK76 ODG76 ONC76 OWY76 PGU76 PQQ76 QAM76 QKI76 QUE76 REA76 RNW76 RXS76 SHO76 SRK76 TBG76 TLC76 TUY76 UEU76 UOQ76 UYM76 VII76 VSE76 WCA76 WLW76 WVS76 K65611 JG65611 TC65611 ACY65611 AMU65611 AWQ65611 BGM65611 BQI65611 CAE65611 CKA65611 CTW65611 DDS65611 DNO65611 DXK65611 EHG65611 ERC65611 FAY65611 FKU65611 FUQ65611 GEM65611 GOI65611 GYE65611 HIA65611 HRW65611 IBS65611 ILO65611 IVK65611 JFG65611 JPC65611 JYY65611 KIU65611 KSQ65611 LCM65611 LMI65611 LWE65611 MGA65611 MPW65611 MZS65611 NJO65611 NTK65611 ODG65611 ONC65611 OWY65611 PGU65611 PQQ65611 QAM65611 QKI65611 QUE65611 REA65611 RNW65611 RXS65611 SHO65611 SRK65611 TBG65611 TLC65611 TUY65611 UEU65611 UOQ65611 UYM65611 VII65611 VSE65611 WCA65611 WLW65611 WVS65611 K131147 JG131147 TC131147 ACY131147 AMU131147 AWQ131147 BGM131147 BQI131147 CAE131147 CKA131147 CTW131147 DDS131147 DNO131147 DXK131147 EHG131147 ERC131147 FAY131147 FKU131147 FUQ131147 GEM131147 GOI131147 GYE131147 HIA131147 HRW131147 IBS131147 ILO131147 IVK131147 JFG131147 JPC131147 JYY131147 KIU131147 KSQ131147 LCM131147 LMI131147 LWE131147 MGA131147 MPW131147 MZS131147 NJO131147 NTK131147 ODG131147 ONC131147 OWY131147 PGU131147 PQQ131147 QAM131147 QKI131147 QUE131147 REA131147 RNW131147 RXS131147 SHO131147 SRK131147 TBG131147 TLC131147 TUY131147 UEU131147 UOQ131147 UYM131147 VII131147 VSE131147 WCA131147 WLW131147 WVS131147 K196683 JG196683 TC196683 ACY196683 AMU196683 AWQ196683 BGM196683 BQI196683 CAE196683 CKA196683 CTW196683 DDS196683 DNO196683 DXK196683 EHG196683 ERC196683 FAY196683 FKU196683 FUQ196683 GEM196683 GOI196683 GYE196683 HIA196683 HRW196683 IBS196683 ILO196683 IVK196683 JFG196683 JPC196683 JYY196683 KIU196683 KSQ196683 LCM196683 LMI196683 LWE196683 MGA196683 MPW196683 MZS196683 NJO196683 NTK196683 ODG196683 ONC196683 OWY196683 PGU196683 PQQ196683 QAM196683 QKI196683 QUE196683 REA196683 RNW196683 RXS196683 SHO196683 SRK196683 TBG196683 TLC196683 TUY196683 UEU196683 UOQ196683 UYM196683 VII196683 VSE196683 WCA196683 WLW196683 WVS196683 K262219 JG262219 TC262219 ACY262219 AMU262219 AWQ262219 BGM262219 BQI262219 CAE262219 CKA262219 CTW262219 DDS262219 DNO262219 DXK262219 EHG262219 ERC262219 FAY262219 FKU262219 FUQ262219 GEM262219 GOI262219 GYE262219 HIA262219 HRW262219 IBS262219 ILO262219 IVK262219 JFG262219 JPC262219 JYY262219 KIU262219 KSQ262219 LCM262219 LMI262219 LWE262219 MGA262219 MPW262219 MZS262219 NJO262219 NTK262219 ODG262219 ONC262219 OWY262219 PGU262219 PQQ262219 QAM262219 QKI262219 QUE262219 REA262219 RNW262219 RXS262219 SHO262219 SRK262219 TBG262219 TLC262219 TUY262219 UEU262219 UOQ262219 UYM262219 VII262219 VSE262219 WCA262219 WLW262219 WVS262219 K327755 JG327755 TC327755 ACY327755 AMU327755 AWQ327755 BGM327755 BQI327755 CAE327755 CKA327755 CTW327755 DDS327755 DNO327755 DXK327755 EHG327755 ERC327755 FAY327755 FKU327755 FUQ327755 GEM327755 GOI327755 GYE327755 HIA327755 HRW327755 IBS327755 ILO327755 IVK327755 JFG327755 JPC327755 JYY327755 KIU327755 KSQ327755 LCM327755 LMI327755 LWE327755 MGA327755 MPW327755 MZS327755 NJO327755 NTK327755 ODG327755 ONC327755 OWY327755 PGU327755 PQQ327755 QAM327755 QKI327755 QUE327755 REA327755 RNW327755 RXS327755 SHO327755 SRK327755 TBG327755 TLC327755 TUY327755 UEU327755 UOQ327755 UYM327755 VII327755 VSE327755 WCA327755 WLW327755 WVS327755 K393291 JG393291 TC393291 ACY393291 AMU393291 AWQ393291 BGM393291 BQI393291 CAE393291 CKA393291 CTW393291 DDS393291 DNO393291 DXK393291 EHG393291 ERC393291 FAY393291 FKU393291 FUQ393291 GEM393291 GOI393291 GYE393291 HIA393291 HRW393291 IBS393291 ILO393291 IVK393291 JFG393291 JPC393291 JYY393291 KIU393291 KSQ393291 LCM393291 LMI393291 LWE393291 MGA393291 MPW393291 MZS393291 NJO393291 NTK393291 ODG393291 ONC393291 OWY393291 PGU393291 PQQ393291 QAM393291 QKI393291 QUE393291 REA393291 RNW393291 RXS393291 SHO393291 SRK393291 TBG393291 TLC393291 TUY393291 UEU393291 UOQ393291 UYM393291 VII393291 VSE393291 WCA393291 WLW393291 WVS393291 K458827 JG458827 TC458827 ACY458827 AMU458827 AWQ458827 BGM458827 BQI458827 CAE458827 CKA458827 CTW458827 DDS458827 DNO458827 DXK458827 EHG458827 ERC458827 FAY458827 FKU458827 FUQ458827 GEM458827 GOI458827 GYE458827 HIA458827 HRW458827 IBS458827 ILO458827 IVK458827 JFG458827 JPC458827 JYY458827 KIU458827 KSQ458827 LCM458827 LMI458827 LWE458827 MGA458827 MPW458827 MZS458827 NJO458827 NTK458827 ODG458827 ONC458827 OWY458827 PGU458827 PQQ458827 QAM458827 QKI458827 QUE458827 REA458827 RNW458827 RXS458827 SHO458827 SRK458827 TBG458827 TLC458827 TUY458827 UEU458827 UOQ458827 UYM458827 VII458827 VSE458827 WCA458827 WLW458827 WVS458827 K524363 JG524363 TC524363 ACY524363 AMU524363 AWQ524363 BGM524363 BQI524363 CAE524363 CKA524363 CTW524363 DDS524363 DNO524363 DXK524363 EHG524363 ERC524363 FAY524363 FKU524363 FUQ524363 GEM524363 GOI524363 GYE524363 HIA524363 HRW524363 IBS524363 ILO524363 IVK524363 JFG524363 JPC524363 JYY524363 KIU524363 KSQ524363 LCM524363 LMI524363 LWE524363 MGA524363 MPW524363 MZS524363 NJO524363 NTK524363 ODG524363 ONC524363 OWY524363 PGU524363 PQQ524363 QAM524363 QKI524363 QUE524363 REA524363 RNW524363 RXS524363 SHO524363 SRK524363 TBG524363 TLC524363 TUY524363 UEU524363 UOQ524363 UYM524363 VII524363 VSE524363 WCA524363 WLW524363 WVS524363 K589899 JG589899 TC589899 ACY589899 AMU589899 AWQ589899 BGM589899 BQI589899 CAE589899 CKA589899 CTW589899 DDS589899 DNO589899 DXK589899 EHG589899 ERC589899 FAY589899 FKU589899 FUQ589899 GEM589899 GOI589899 GYE589899 HIA589899 HRW589899 IBS589899 ILO589899 IVK589899 JFG589899 JPC589899 JYY589899 KIU589899 KSQ589899 LCM589899 LMI589899 LWE589899 MGA589899 MPW589899 MZS589899 NJO589899 NTK589899 ODG589899 ONC589899 OWY589899 PGU589899 PQQ589899 QAM589899 QKI589899 QUE589899 REA589899 RNW589899 RXS589899 SHO589899 SRK589899 TBG589899 TLC589899 TUY589899 UEU589899 UOQ589899 UYM589899 VII589899 VSE589899 WCA589899 WLW589899 WVS589899 K655435 JG655435 TC655435 ACY655435 AMU655435 AWQ655435 BGM655435 BQI655435 CAE655435 CKA655435 CTW655435 DDS655435 DNO655435 DXK655435 EHG655435 ERC655435 FAY655435 FKU655435 FUQ655435 GEM655435 GOI655435 GYE655435 HIA655435 HRW655435 IBS655435 ILO655435 IVK655435 JFG655435 JPC655435 JYY655435 KIU655435 KSQ655435 LCM655435 LMI655435 LWE655435 MGA655435 MPW655435 MZS655435 NJO655435 NTK655435 ODG655435 ONC655435 OWY655435 PGU655435 PQQ655435 QAM655435 QKI655435 QUE655435 REA655435 RNW655435 RXS655435 SHO655435 SRK655435 TBG655435 TLC655435 TUY655435 UEU655435 UOQ655435 UYM655435 VII655435 VSE655435 WCA655435 WLW655435 WVS655435 K720971 JG720971 TC720971 ACY720971 AMU720971 AWQ720971 BGM720971 BQI720971 CAE720971 CKA720971 CTW720971 DDS720971 DNO720971 DXK720971 EHG720971 ERC720971 FAY720971 FKU720971 FUQ720971 GEM720971 GOI720971 GYE720971 HIA720971 HRW720971 IBS720971 ILO720971 IVK720971 JFG720971 JPC720971 JYY720971 KIU720971 KSQ720971 LCM720971 LMI720971 LWE720971 MGA720971 MPW720971 MZS720971 NJO720971 NTK720971 ODG720971 ONC720971 OWY720971 PGU720971 PQQ720971 QAM720971 QKI720971 QUE720971 REA720971 RNW720971 RXS720971 SHO720971 SRK720971 TBG720971 TLC720971 TUY720971 UEU720971 UOQ720971 UYM720971 VII720971 VSE720971 WCA720971 WLW720971 WVS720971 K786507 JG786507 TC786507 ACY786507 AMU786507 AWQ786507 BGM786507 BQI786507 CAE786507 CKA786507 CTW786507 DDS786507 DNO786507 DXK786507 EHG786507 ERC786507 FAY786507 FKU786507 FUQ786507 GEM786507 GOI786507 GYE786507 HIA786507 HRW786507 IBS786507 ILO786507 IVK786507 JFG786507 JPC786507 JYY786507 KIU786507 KSQ786507 LCM786507 LMI786507 LWE786507 MGA786507 MPW786507 MZS786507 NJO786507 NTK786507 ODG786507 ONC786507 OWY786507 PGU786507 PQQ786507 QAM786507 QKI786507 QUE786507 REA786507 RNW786507 RXS786507 SHO786507 SRK786507 TBG786507 TLC786507 TUY786507 UEU786507 UOQ786507 UYM786507 VII786507 VSE786507 WCA786507 WLW786507 WVS786507 K852043 JG852043 TC852043 ACY852043 AMU852043 AWQ852043 BGM852043 BQI852043 CAE852043 CKA852043 CTW852043 DDS852043 DNO852043 DXK852043 EHG852043 ERC852043 FAY852043 FKU852043 FUQ852043 GEM852043 GOI852043 GYE852043 HIA852043 HRW852043 IBS852043 ILO852043 IVK852043 JFG852043 JPC852043 JYY852043 KIU852043 KSQ852043 LCM852043 LMI852043 LWE852043 MGA852043 MPW852043 MZS852043 NJO852043 NTK852043 ODG852043 ONC852043 OWY852043 PGU852043 PQQ852043 QAM852043 QKI852043 QUE852043 REA852043 RNW852043 RXS852043 SHO852043 SRK852043 TBG852043 TLC852043 TUY852043 UEU852043 UOQ852043 UYM852043 VII852043 VSE852043 WCA852043 WLW852043 WVS852043 K917579 JG917579 TC917579 ACY917579 AMU917579 AWQ917579 BGM917579 BQI917579 CAE917579 CKA917579 CTW917579 DDS917579 DNO917579 DXK917579 EHG917579 ERC917579 FAY917579 FKU917579 FUQ917579 GEM917579 GOI917579 GYE917579 HIA917579 HRW917579 IBS917579 ILO917579 IVK917579 JFG917579 JPC917579 JYY917579 KIU917579 KSQ917579 LCM917579 LMI917579 LWE917579 MGA917579 MPW917579 MZS917579 NJO917579 NTK917579 ODG917579 ONC917579 OWY917579 PGU917579 PQQ917579 QAM917579 QKI917579 QUE917579 REA917579 RNW917579 RXS917579 SHO917579 SRK917579 TBG917579 TLC917579 TUY917579 UEU917579 UOQ917579 UYM917579 VII917579 VSE917579 WCA917579 WLW917579 WVS917579 K983115 JG983115 TC983115 ACY983115 AMU983115 AWQ983115 BGM983115 BQI983115 CAE983115 CKA983115 CTW983115 DDS983115 DNO983115 DXK983115 EHG983115 ERC983115 FAY983115 FKU983115 FUQ983115 GEM983115 GOI983115 GYE983115 HIA983115 HRW983115 IBS983115 ILO983115 IVK983115 JFG983115 JPC983115 JYY983115 KIU983115 KSQ983115 LCM983115 LMI983115 LWE983115 MGA983115 MPW983115 MZS983115 NJO983115 NTK983115 ODG983115 ONC983115 OWY983115 PGU983115 PQQ983115 QAM983115 QKI983115 QUE983115 REA983115 RNW983115 RXS983115 SHO983115 SRK983115 TBG983115 TLC983115 TUY983115 UEU983115 UOQ983115 UYM983115 VII983115 VSE983115 WCA983115 WLW983115 WVS983115" xr:uid="{00000000-0002-0000-0C00-000002000000}">
      <formula1>$AM$64:$AM$69</formula1>
    </dataValidation>
    <dataValidation type="list" allowBlank="1" showInputMessage="1" showErrorMessage="1" sqref="C112 IY112 SU112 ACQ112 AMM112 AWI112 BGE112 BQA112 BZW112 CJS112 CTO112 DDK112 DNG112 DXC112 EGY112 EQU112 FAQ112 FKM112 FUI112 GEE112 GOA112 GXW112 HHS112 HRO112 IBK112 ILG112 IVC112 JEY112 JOU112 JYQ112 KIM112 KSI112 LCE112 LMA112 LVW112 MFS112 MPO112 MZK112 NJG112 NTC112 OCY112 OMU112 OWQ112 PGM112 PQI112 QAE112 QKA112 QTW112 RDS112 RNO112 RXK112 SHG112 SRC112 TAY112 TKU112 TUQ112 UEM112 UOI112 UYE112 VIA112 VRW112 WBS112 WLO112 WVK112 C65650 IY65650 SU65650 ACQ65650 AMM65650 AWI65650 BGE65650 BQA65650 BZW65650 CJS65650 CTO65650 DDK65650 DNG65650 DXC65650 EGY65650 EQU65650 FAQ65650 FKM65650 FUI65650 GEE65650 GOA65650 GXW65650 HHS65650 HRO65650 IBK65650 ILG65650 IVC65650 JEY65650 JOU65650 JYQ65650 KIM65650 KSI65650 LCE65650 LMA65650 LVW65650 MFS65650 MPO65650 MZK65650 NJG65650 NTC65650 OCY65650 OMU65650 OWQ65650 PGM65650 PQI65650 QAE65650 QKA65650 QTW65650 RDS65650 RNO65650 RXK65650 SHG65650 SRC65650 TAY65650 TKU65650 TUQ65650 UEM65650 UOI65650 UYE65650 VIA65650 VRW65650 WBS65650 WLO65650 WVK65650 C131186 IY131186 SU131186 ACQ131186 AMM131186 AWI131186 BGE131186 BQA131186 BZW131186 CJS131186 CTO131186 DDK131186 DNG131186 DXC131186 EGY131186 EQU131186 FAQ131186 FKM131186 FUI131186 GEE131186 GOA131186 GXW131186 HHS131186 HRO131186 IBK131186 ILG131186 IVC131186 JEY131186 JOU131186 JYQ131186 KIM131186 KSI131186 LCE131186 LMA131186 LVW131186 MFS131186 MPO131186 MZK131186 NJG131186 NTC131186 OCY131186 OMU131186 OWQ131186 PGM131186 PQI131186 QAE131186 QKA131186 QTW131186 RDS131186 RNO131186 RXK131186 SHG131186 SRC131186 TAY131186 TKU131186 TUQ131186 UEM131186 UOI131186 UYE131186 VIA131186 VRW131186 WBS131186 WLO131186 WVK131186 C196722 IY196722 SU196722 ACQ196722 AMM196722 AWI196722 BGE196722 BQA196722 BZW196722 CJS196722 CTO196722 DDK196722 DNG196722 DXC196722 EGY196722 EQU196722 FAQ196722 FKM196722 FUI196722 GEE196722 GOA196722 GXW196722 HHS196722 HRO196722 IBK196722 ILG196722 IVC196722 JEY196722 JOU196722 JYQ196722 KIM196722 KSI196722 LCE196722 LMA196722 LVW196722 MFS196722 MPO196722 MZK196722 NJG196722 NTC196722 OCY196722 OMU196722 OWQ196722 PGM196722 PQI196722 QAE196722 QKA196722 QTW196722 RDS196722 RNO196722 RXK196722 SHG196722 SRC196722 TAY196722 TKU196722 TUQ196722 UEM196722 UOI196722 UYE196722 VIA196722 VRW196722 WBS196722 WLO196722 WVK196722 C262258 IY262258 SU262258 ACQ262258 AMM262258 AWI262258 BGE262258 BQA262258 BZW262258 CJS262258 CTO262258 DDK262258 DNG262258 DXC262258 EGY262258 EQU262258 FAQ262258 FKM262258 FUI262258 GEE262258 GOA262258 GXW262258 HHS262258 HRO262258 IBK262258 ILG262258 IVC262258 JEY262258 JOU262258 JYQ262258 KIM262258 KSI262258 LCE262258 LMA262258 LVW262258 MFS262258 MPO262258 MZK262258 NJG262258 NTC262258 OCY262258 OMU262258 OWQ262258 PGM262258 PQI262258 QAE262258 QKA262258 QTW262258 RDS262258 RNO262258 RXK262258 SHG262258 SRC262258 TAY262258 TKU262258 TUQ262258 UEM262258 UOI262258 UYE262258 VIA262258 VRW262258 WBS262258 WLO262258 WVK262258 C327794 IY327794 SU327794 ACQ327794 AMM327794 AWI327794 BGE327794 BQA327794 BZW327794 CJS327794 CTO327794 DDK327794 DNG327794 DXC327794 EGY327794 EQU327794 FAQ327794 FKM327794 FUI327794 GEE327794 GOA327794 GXW327794 HHS327794 HRO327794 IBK327794 ILG327794 IVC327794 JEY327794 JOU327794 JYQ327794 KIM327794 KSI327794 LCE327794 LMA327794 LVW327794 MFS327794 MPO327794 MZK327794 NJG327794 NTC327794 OCY327794 OMU327794 OWQ327794 PGM327794 PQI327794 QAE327794 QKA327794 QTW327794 RDS327794 RNO327794 RXK327794 SHG327794 SRC327794 TAY327794 TKU327794 TUQ327794 UEM327794 UOI327794 UYE327794 VIA327794 VRW327794 WBS327794 WLO327794 WVK327794 C393330 IY393330 SU393330 ACQ393330 AMM393330 AWI393330 BGE393330 BQA393330 BZW393330 CJS393330 CTO393330 DDK393330 DNG393330 DXC393330 EGY393330 EQU393330 FAQ393330 FKM393330 FUI393330 GEE393330 GOA393330 GXW393330 HHS393330 HRO393330 IBK393330 ILG393330 IVC393330 JEY393330 JOU393330 JYQ393330 KIM393330 KSI393330 LCE393330 LMA393330 LVW393330 MFS393330 MPO393330 MZK393330 NJG393330 NTC393330 OCY393330 OMU393330 OWQ393330 PGM393330 PQI393330 QAE393330 QKA393330 QTW393330 RDS393330 RNO393330 RXK393330 SHG393330 SRC393330 TAY393330 TKU393330 TUQ393330 UEM393330 UOI393330 UYE393330 VIA393330 VRW393330 WBS393330 WLO393330 WVK393330 C458866 IY458866 SU458866 ACQ458866 AMM458866 AWI458866 BGE458866 BQA458866 BZW458866 CJS458866 CTO458866 DDK458866 DNG458866 DXC458866 EGY458866 EQU458866 FAQ458866 FKM458866 FUI458866 GEE458866 GOA458866 GXW458866 HHS458866 HRO458866 IBK458866 ILG458866 IVC458866 JEY458866 JOU458866 JYQ458866 KIM458866 KSI458866 LCE458866 LMA458866 LVW458866 MFS458866 MPO458866 MZK458866 NJG458866 NTC458866 OCY458866 OMU458866 OWQ458866 PGM458866 PQI458866 QAE458866 QKA458866 QTW458866 RDS458866 RNO458866 RXK458866 SHG458866 SRC458866 TAY458866 TKU458866 TUQ458866 UEM458866 UOI458866 UYE458866 VIA458866 VRW458866 WBS458866 WLO458866 WVK458866 C524402 IY524402 SU524402 ACQ524402 AMM524402 AWI524402 BGE524402 BQA524402 BZW524402 CJS524402 CTO524402 DDK524402 DNG524402 DXC524402 EGY524402 EQU524402 FAQ524402 FKM524402 FUI524402 GEE524402 GOA524402 GXW524402 HHS524402 HRO524402 IBK524402 ILG524402 IVC524402 JEY524402 JOU524402 JYQ524402 KIM524402 KSI524402 LCE524402 LMA524402 LVW524402 MFS524402 MPO524402 MZK524402 NJG524402 NTC524402 OCY524402 OMU524402 OWQ524402 PGM524402 PQI524402 QAE524402 QKA524402 QTW524402 RDS524402 RNO524402 RXK524402 SHG524402 SRC524402 TAY524402 TKU524402 TUQ524402 UEM524402 UOI524402 UYE524402 VIA524402 VRW524402 WBS524402 WLO524402 WVK524402 C589938 IY589938 SU589938 ACQ589938 AMM589938 AWI589938 BGE589938 BQA589938 BZW589938 CJS589938 CTO589938 DDK589938 DNG589938 DXC589938 EGY589938 EQU589938 FAQ589938 FKM589938 FUI589938 GEE589938 GOA589938 GXW589938 HHS589938 HRO589938 IBK589938 ILG589938 IVC589938 JEY589938 JOU589938 JYQ589938 KIM589938 KSI589938 LCE589938 LMA589938 LVW589938 MFS589938 MPO589938 MZK589938 NJG589938 NTC589938 OCY589938 OMU589938 OWQ589938 PGM589938 PQI589938 QAE589938 QKA589938 QTW589938 RDS589938 RNO589938 RXK589938 SHG589938 SRC589938 TAY589938 TKU589938 TUQ589938 UEM589938 UOI589938 UYE589938 VIA589938 VRW589938 WBS589938 WLO589938 WVK589938 C655474 IY655474 SU655474 ACQ655474 AMM655474 AWI655474 BGE655474 BQA655474 BZW655474 CJS655474 CTO655474 DDK655474 DNG655474 DXC655474 EGY655474 EQU655474 FAQ655474 FKM655474 FUI655474 GEE655474 GOA655474 GXW655474 HHS655474 HRO655474 IBK655474 ILG655474 IVC655474 JEY655474 JOU655474 JYQ655474 KIM655474 KSI655474 LCE655474 LMA655474 LVW655474 MFS655474 MPO655474 MZK655474 NJG655474 NTC655474 OCY655474 OMU655474 OWQ655474 PGM655474 PQI655474 QAE655474 QKA655474 QTW655474 RDS655474 RNO655474 RXK655474 SHG655474 SRC655474 TAY655474 TKU655474 TUQ655474 UEM655474 UOI655474 UYE655474 VIA655474 VRW655474 WBS655474 WLO655474 WVK655474 C721010 IY721010 SU721010 ACQ721010 AMM721010 AWI721010 BGE721010 BQA721010 BZW721010 CJS721010 CTO721010 DDK721010 DNG721010 DXC721010 EGY721010 EQU721010 FAQ721010 FKM721010 FUI721010 GEE721010 GOA721010 GXW721010 HHS721010 HRO721010 IBK721010 ILG721010 IVC721010 JEY721010 JOU721010 JYQ721010 KIM721010 KSI721010 LCE721010 LMA721010 LVW721010 MFS721010 MPO721010 MZK721010 NJG721010 NTC721010 OCY721010 OMU721010 OWQ721010 PGM721010 PQI721010 QAE721010 QKA721010 QTW721010 RDS721010 RNO721010 RXK721010 SHG721010 SRC721010 TAY721010 TKU721010 TUQ721010 UEM721010 UOI721010 UYE721010 VIA721010 VRW721010 WBS721010 WLO721010 WVK721010 C786546 IY786546 SU786546 ACQ786546 AMM786546 AWI786546 BGE786546 BQA786546 BZW786546 CJS786546 CTO786546 DDK786546 DNG786546 DXC786546 EGY786546 EQU786546 FAQ786546 FKM786546 FUI786546 GEE786546 GOA786546 GXW786546 HHS786546 HRO786546 IBK786546 ILG786546 IVC786546 JEY786546 JOU786546 JYQ786546 KIM786546 KSI786546 LCE786546 LMA786546 LVW786546 MFS786546 MPO786546 MZK786546 NJG786546 NTC786546 OCY786546 OMU786546 OWQ786546 PGM786546 PQI786546 QAE786546 QKA786546 QTW786546 RDS786546 RNO786546 RXK786546 SHG786546 SRC786546 TAY786546 TKU786546 TUQ786546 UEM786546 UOI786546 UYE786546 VIA786546 VRW786546 WBS786546 WLO786546 WVK786546 C852082 IY852082 SU852082 ACQ852082 AMM852082 AWI852082 BGE852082 BQA852082 BZW852082 CJS852082 CTO852082 DDK852082 DNG852082 DXC852082 EGY852082 EQU852082 FAQ852082 FKM852082 FUI852082 GEE852082 GOA852082 GXW852082 HHS852082 HRO852082 IBK852082 ILG852082 IVC852082 JEY852082 JOU852082 JYQ852082 KIM852082 KSI852082 LCE852082 LMA852082 LVW852082 MFS852082 MPO852082 MZK852082 NJG852082 NTC852082 OCY852082 OMU852082 OWQ852082 PGM852082 PQI852082 QAE852082 QKA852082 QTW852082 RDS852082 RNO852082 RXK852082 SHG852082 SRC852082 TAY852082 TKU852082 TUQ852082 UEM852082 UOI852082 UYE852082 VIA852082 VRW852082 WBS852082 WLO852082 WVK852082 C917618 IY917618 SU917618 ACQ917618 AMM917618 AWI917618 BGE917618 BQA917618 BZW917618 CJS917618 CTO917618 DDK917618 DNG917618 DXC917618 EGY917618 EQU917618 FAQ917618 FKM917618 FUI917618 GEE917618 GOA917618 GXW917618 HHS917618 HRO917618 IBK917618 ILG917618 IVC917618 JEY917618 JOU917618 JYQ917618 KIM917618 KSI917618 LCE917618 LMA917618 LVW917618 MFS917618 MPO917618 MZK917618 NJG917618 NTC917618 OCY917618 OMU917618 OWQ917618 PGM917618 PQI917618 QAE917618 QKA917618 QTW917618 RDS917618 RNO917618 RXK917618 SHG917618 SRC917618 TAY917618 TKU917618 TUQ917618 UEM917618 UOI917618 UYE917618 VIA917618 VRW917618 WBS917618 WLO917618 WVK917618 C983154 IY983154 SU983154 ACQ983154 AMM983154 AWI983154 BGE983154 BQA983154 BZW983154 CJS983154 CTO983154 DDK983154 DNG983154 DXC983154 EGY983154 EQU983154 FAQ983154 FKM983154 FUI983154 GEE983154 GOA983154 GXW983154 HHS983154 HRO983154 IBK983154 ILG983154 IVC983154 JEY983154 JOU983154 JYQ983154 KIM983154 KSI983154 LCE983154 LMA983154 LVW983154 MFS983154 MPO983154 MZK983154 NJG983154 NTC983154 OCY983154 OMU983154 OWQ983154 PGM983154 PQI983154 QAE983154 QKA983154 QTW983154 RDS983154 RNO983154 RXK983154 SHG983154 SRC983154 TAY983154 TKU983154 TUQ983154 UEM983154 UOI983154 UYE983154 VIA983154 VRW983154 WBS983154 WLO983154 WVK983154 C114 IY114 SU114 ACQ114 AMM114 AWI114 BGE114 BQA114 BZW114 CJS114 CTO114 DDK114 DNG114 DXC114 EGY114 EQU114 FAQ114 FKM114 FUI114 GEE114 GOA114 GXW114 HHS114 HRO114 IBK114 ILG114 IVC114 JEY114 JOU114 JYQ114 KIM114 KSI114 LCE114 LMA114 LVW114 MFS114 MPO114 MZK114 NJG114 NTC114 OCY114 OMU114 OWQ114 PGM114 PQI114 QAE114 QKA114 QTW114 RDS114 RNO114 RXK114 SHG114 SRC114 TAY114 TKU114 TUQ114 UEM114 UOI114 UYE114 VIA114 VRW114 WBS114 WLO114 WVK114 C65652 IY65652 SU65652 ACQ65652 AMM65652 AWI65652 BGE65652 BQA65652 BZW65652 CJS65652 CTO65652 DDK65652 DNG65652 DXC65652 EGY65652 EQU65652 FAQ65652 FKM65652 FUI65652 GEE65652 GOA65652 GXW65652 HHS65652 HRO65652 IBK65652 ILG65652 IVC65652 JEY65652 JOU65652 JYQ65652 KIM65652 KSI65652 LCE65652 LMA65652 LVW65652 MFS65652 MPO65652 MZK65652 NJG65652 NTC65652 OCY65652 OMU65652 OWQ65652 PGM65652 PQI65652 QAE65652 QKA65652 QTW65652 RDS65652 RNO65652 RXK65652 SHG65652 SRC65652 TAY65652 TKU65652 TUQ65652 UEM65652 UOI65652 UYE65652 VIA65652 VRW65652 WBS65652 WLO65652 WVK65652 C131188 IY131188 SU131188 ACQ131188 AMM131188 AWI131188 BGE131188 BQA131188 BZW131188 CJS131188 CTO131188 DDK131188 DNG131188 DXC131188 EGY131188 EQU131188 FAQ131188 FKM131188 FUI131188 GEE131188 GOA131188 GXW131188 HHS131188 HRO131188 IBK131188 ILG131188 IVC131188 JEY131188 JOU131188 JYQ131188 KIM131188 KSI131188 LCE131188 LMA131188 LVW131188 MFS131188 MPO131188 MZK131188 NJG131188 NTC131188 OCY131188 OMU131188 OWQ131188 PGM131188 PQI131188 QAE131188 QKA131188 QTW131188 RDS131188 RNO131188 RXK131188 SHG131188 SRC131188 TAY131188 TKU131188 TUQ131188 UEM131188 UOI131188 UYE131188 VIA131188 VRW131188 WBS131188 WLO131188 WVK131188 C196724 IY196724 SU196724 ACQ196724 AMM196724 AWI196724 BGE196724 BQA196724 BZW196724 CJS196724 CTO196724 DDK196724 DNG196724 DXC196724 EGY196724 EQU196724 FAQ196724 FKM196724 FUI196724 GEE196724 GOA196724 GXW196724 HHS196724 HRO196724 IBK196724 ILG196724 IVC196724 JEY196724 JOU196724 JYQ196724 KIM196724 KSI196724 LCE196724 LMA196724 LVW196724 MFS196724 MPO196724 MZK196724 NJG196724 NTC196724 OCY196724 OMU196724 OWQ196724 PGM196724 PQI196724 QAE196724 QKA196724 QTW196724 RDS196724 RNO196724 RXK196724 SHG196724 SRC196724 TAY196724 TKU196724 TUQ196724 UEM196724 UOI196724 UYE196724 VIA196724 VRW196724 WBS196724 WLO196724 WVK196724 C262260 IY262260 SU262260 ACQ262260 AMM262260 AWI262260 BGE262260 BQA262260 BZW262260 CJS262260 CTO262260 DDK262260 DNG262260 DXC262260 EGY262260 EQU262260 FAQ262260 FKM262260 FUI262260 GEE262260 GOA262260 GXW262260 HHS262260 HRO262260 IBK262260 ILG262260 IVC262260 JEY262260 JOU262260 JYQ262260 KIM262260 KSI262260 LCE262260 LMA262260 LVW262260 MFS262260 MPO262260 MZK262260 NJG262260 NTC262260 OCY262260 OMU262260 OWQ262260 PGM262260 PQI262260 QAE262260 QKA262260 QTW262260 RDS262260 RNO262260 RXK262260 SHG262260 SRC262260 TAY262260 TKU262260 TUQ262260 UEM262260 UOI262260 UYE262260 VIA262260 VRW262260 WBS262260 WLO262260 WVK262260 C327796 IY327796 SU327796 ACQ327796 AMM327796 AWI327796 BGE327796 BQA327796 BZW327796 CJS327796 CTO327796 DDK327796 DNG327796 DXC327796 EGY327796 EQU327796 FAQ327796 FKM327796 FUI327796 GEE327796 GOA327796 GXW327796 HHS327796 HRO327796 IBK327796 ILG327796 IVC327796 JEY327796 JOU327796 JYQ327796 KIM327796 KSI327796 LCE327796 LMA327796 LVW327796 MFS327796 MPO327796 MZK327796 NJG327796 NTC327796 OCY327796 OMU327796 OWQ327796 PGM327796 PQI327796 QAE327796 QKA327796 QTW327796 RDS327796 RNO327796 RXK327796 SHG327796 SRC327796 TAY327796 TKU327796 TUQ327796 UEM327796 UOI327796 UYE327796 VIA327796 VRW327796 WBS327796 WLO327796 WVK327796 C393332 IY393332 SU393332 ACQ393332 AMM393332 AWI393332 BGE393332 BQA393332 BZW393332 CJS393332 CTO393332 DDK393332 DNG393332 DXC393332 EGY393332 EQU393332 FAQ393332 FKM393332 FUI393332 GEE393332 GOA393332 GXW393332 HHS393332 HRO393332 IBK393332 ILG393332 IVC393332 JEY393332 JOU393332 JYQ393332 KIM393332 KSI393332 LCE393332 LMA393332 LVW393332 MFS393332 MPO393332 MZK393332 NJG393332 NTC393332 OCY393332 OMU393332 OWQ393332 PGM393332 PQI393332 QAE393332 QKA393332 QTW393332 RDS393332 RNO393332 RXK393332 SHG393332 SRC393332 TAY393332 TKU393332 TUQ393332 UEM393332 UOI393332 UYE393332 VIA393332 VRW393332 WBS393332 WLO393332 WVK393332 C458868 IY458868 SU458868 ACQ458868 AMM458868 AWI458868 BGE458868 BQA458868 BZW458868 CJS458868 CTO458868 DDK458868 DNG458868 DXC458868 EGY458868 EQU458868 FAQ458868 FKM458868 FUI458868 GEE458868 GOA458868 GXW458868 HHS458868 HRO458868 IBK458868 ILG458868 IVC458868 JEY458868 JOU458868 JYQ458868 KIM458868 KSI458868 LCE458868 LMA458868 LVW458868 MFS458868 MPO458868 MZK458868 NJG458868 NTC458868 OCY458868 OMU458868 OWQ458868 PGM458868 PQI458868 QAE458868 QKA458868 QTW458868 RDS458868 RNO458868 RXK458868 SHG458868 SRC458868 TAY458868 TKU458868 TUQ458868 UEM458868 UOI458868 UYE458868 VIA458868 VRW458868 WBS458868 WLO458868 WVK458868 C524404 IY524404 SU524404 ACQ524404 AMM524404 AWI524404 BGE524404 BQA524404 BZW524404 CJS524404 CTO524404 DDK524404 DNG524404 DXC524404 EGY524404 EQU524404 FAQ524404 FKM524404 FUI524404 GEE524404 GOA524404 GXW524404 HHS524404 HRO524404 IBK524404 ILG524404 IVC524404 JEY524404 JOU524404 JYQ524404 KIM524404 KSI524404 LCE524404 LMA524404 LVW524404 MFS524404 MPO524404 MZK524404 NJG524404 NTC524404 OCY524404 OMU524404 OWQ524404 PGM524404 PQI524404 QAE524404 QKA524404 QTW524404 RDS524404 RNO524404 RXK524404 SHG524404 SRC524404 TAY524404 TKU524404 TUQ524404 UEM524404 UOI524404 UYE524404 VIA524404 VRW524404 WBS524404 WLO524404 WVK524404 C589940 IY589940 SU589940 ACQ589940 AMM589940 AWI589940 BGE589940 BQA589940 BZW589940 CJS589940 CTO589940 DDK589940 DNG589940 DXC589940 EGY589940 EQU589940 FAQ589940 FKM589940 FUI589940 GEE589940 GOA589940 GXW589940 HHS589940 HRO589940 IBK589940 ILG589940 IVC589940 JEY589940 JOU589940 JYQ589940 KIM589940 KSI589940 LCE589940 LMA589940 LVW589940 MFS589940 MPO589940 MZK589940 NJG589940 NTC589940 OCY589940 OMU589940 OWQ589940 PGM589940 PQI589940 QAE589940 QKA589940 QTW589940 RDS589940 RNO589940 RXK589940 SHG589940 SRC589940 TAY589940 TKU589940 TUQ589940 UEM589940 UOI589940 UYE589940 VIA589940 VRW589940 WBS589940 WLO589940 WVK589940 C655476 IY655476 SU655476 ACQ655476 AMM655476 AWI655476 BGE655476 BQA655476 BZW655476 CJS655476 CTO655476 DDK655476 DNG655476 DXC655476 EGY655476 EQU655476 FAQ655476 FKM655476 FUI655476 GEE655476 GOA655476 GXW655476 HHS655476 HRO655476 IBK655476 ILG655476 IVC655476 JEY655476 JOU655476 JYQ655476 KIM655476 KSI655476 LCE655476 LMA655476 LVW655476 MFS655476 MPO655476 MZK655476 NJG655476 NTC655476 OCY655476 OMU655476 OWQ655476 PGM655476 PQI655476 QAE655476 QKA655476 QTW655476 RDS655476 RNO655476 RXK655476 SHG655476 SRC655476 TAY655476 TKU655476 TUQ655476 UEM655476 UOI655476 UYE655476 VIA655476 VRW655476 WBS655476 WLO655476 WVK655476 C721012 IY721012 SU721012 ACQ721012 AMM721012 AWI721012 BGE721012 BQA721012 BZW721012 CJS721012 CTO721012 DDK721012 DNG721012 DXC721012 EGY721012 EQU721012 FAQ721012 FKM721012 FUI721012 GEE721012 GOA721012 GXW721012 HHS721012 HRO721012 IBK721012 ILG721012 IVC721012 JEY721012 JOU721012 JYQ721012 KIM721012 KSI721012 LCE721012 LMA721012 LVW721012 MFS721012 MPO721012 MZK721012 NJG721012 NTC721012 OCY721012 OMU721012 OWQ721012 PGM721012 PQI721012 QAE721012 QKA721012 QTW721012 RDS721012 RNO721012 RXK721012 SHG721012 SRC721012 TAY721012 TKU721012 TUQ721012 UEM721012 UOI721012 UYE721012 VIA721012 VRW721012 WBS721012 WLO721012 WVK721012 C786548 IY786548 SU786548 ACQ786548 AMM786548 AWI786548 BGE786548 BQA786548 BZW786548 CJS786548 CTO786548 DDK786548 DNG786548 DXC786548 EGY786548 EQU786548 FAQ786548 FKM786548 FUI786548 GEE786548 GOA786548 GXW786548 HHS786548 HRO786548 IBK786548 ILG786548 IVC786548 JEY786548 JOU786548 JYQ786548 KIM786548 KSI786548 LCE786548 LMA786548 LVW786548 MFS786548 MPO786548 MZK786548 NJG786548 NTC786548 OCY786548 OMU786548 OWQ786548 PGM786548 PQI786548 QAE786548 QKA786548 QTW786548 RDS786548 RNO786548 RXK786548 SHG786548 SRC786548 TAY786548 TKU786548 TUQ786548 UEM786548 UOI786548 UYE786548 VIA786548 VRW786548 WBS786548 WLO786548 WVK786548 C852084 IY852084 SU852084 ACQ852084 AMM852084 AWI852084 BGE852084 BQA852084 BZW852084 CJS852084 CTO852084 DDK852084 DNG852084 DXC852084 EGY852084 EQU852084 FAQ852084 FKM852084 FUI852084 GEE852084 GOA852084 GXW852084 HHS852084 HRO852084 IBK852084 ILG852084 IVC852084 JEY852084 JOU852084 JYQ852084 KIM852084 KSI852084 LCE852084 LMA852084 LVW852084 MFS852084 MPO852084 MZK852084 NJG852084 NTC852084 OCY852084 OMU852084 OWQ852084 PGM852084 PQI852084 QAE852084 QKA852084 QTW852084 RDS852084 RNO852084 RXK852084 SHG852084 SRC852084 TAY852084 TKU852084 TUQ852084 UEM852084 UOI852084 UYE852084 VIA852084 VRW852084 WBS852084 WLO852084 WVK852084 C917620 IY917620 SU917620 ACQ917620 AMM917620 AWI917620 BGE917620 BQA917620 BZW917620 CJS917620 CTO917620 DDK917620 DNG917620 DXC917620 EGY917620 EQU917620 FAQ917620 FKM917620 FUI917620 GEE917620 GOA917620 GXW917620 HHS917620 HRO917620 IBK917620 ILG917620 IVC917620 JEY917620 JOU917620 JYQ917620 KIM917620 KSI917620 LCE917620 LMA917620 LVW917620 MFS917620 MPO917620 MZK917620 NJG917620 NTC917620 OCY917620 OMU917620 OWQ917620 PGM917620 PQI917620 QAE917620 QKA917620 QTW917620 RDS917620 RNO917620 RXK917620 SHG917620 SRC917620 TAY917620 TKU917620 TUQ917620 UEM917620 UOI917620 UYE917620 VIA917620 VRW917620 WBS917620 WLO917620 WVK917620 C983156 IY983156 SU983156 ACQ983156 AMM983156 AWI983156 BGE983156 BQA983156 BZW983156 CJS983156 CTO983156 DDK983156 DNG983156 DXC983156 EGY983156 EQU983156 FAQ983156 FKM983156 FUI983156 GEE983156 GOA983156 GXW983156 HHS983156 HRO983156 IBK983156 ILG983156 IVC983156 JEY983156 JOU983156 JYQ983156 KIM983156 KSI983156 LCE983156 LMA983156 LVW983156 MFS983156 MPO983156 MZK983156 NJG983156 NTC983156 OCY983156 OMU983156 OWQ983156 PGM983156 PQI983156 QAE983156 QKA983156 QTW983156 RDS983156 RNO983156 RXK983156 SHG983156 SRC983156 TAY983156 TKU983156 TUQ983156 UEM983156 UOI983156 UYE983156 VIA983156 VRW983156 WBS983156 WLO983156 WVK983156 C121 IY121 SU121 ACQ121 AMM121 AWI121 BGE121 BQA121 BZW121 CJS121 CTO121 DDK121 DNG121 DXC121 EGY121 EQU121 FAQ121 FKM121 FUI121 GEE121 GOA121 GXW121 HHS121 HRO121 IBK121 ILG121 IVC121 JEY121 JOU121 JYQ121 KIM121 KSI121 LCE121 LMA121 LVW121 MFS121 MPO121 MZK121 NJG121 NTC121 OCY121 OMU121 OWQ121 PGM121 PQI121 QAE121 QKA121 QTW121 RDS121 RNO121 RXK121 SHG121 SRC121 TAY121 TKU121 TUQ121 UEM121 UOI121 UYE121 VIA121 VRW121 WBS121 WLO121 WVK121 C65659 IY65659 SU65659 ACQ65659 AMM65659 AWI65659 BGE65659 BQA65659 BZW65659 CJS65659 CTO65659 DDK65659 DNG65659 DXC65659 EGY65659 EQU65659 FAQ65659 FKM65659 FUI65659 GEE65659 GOA65659 GXW65659 HHS65659 HRO65659 IBK65659 ILG65659 IVC65659 JEY65659 JOU65659 JYQ65659 KIM65659 KSI65659 LCE65659 LMA65659 LVW65659 MFS65659 MPO65659 MZK65659 NJG65659 NTC65659 OCY65659 OMU65659 OWQ65659 PGM65659 PQI65659 QAE65659 QKA65659 QTW65659 RDS65659 RNO65659 RXK65659 SHG65659 SRC65659 TAY65659 TKU65659 TUQ65659 UEM65659 UOI65659 UYE65659 VIA65659 VRW65659 WBS65659 WLO65659 WVK65659 C131195 IY131195 SU131195 ACQ131195 AMM131195 AWI131195 BGE131195 BQA131195 BZW131195 CJS131195 CTO131195 DDK131195 DNG131195 DXC131195 EGY131195 EQU131195 FAQ131195 FKM131195 FUI131195 GEE131195 GOA131195 GXW131195 HHS131195 HRO131195 IBK131195 ILG131195 IVC131195 JEY131195 JOU131195 JYQ131195 KIM131195 KSI131195 LCE131195 LMA131195 LVW131195 MFS131195 MPO131195 MZK131195 NJG131195 NTC131195 OCY131195 OMU131195 OWQ131195 PGM131195 PQI131195 QAE131195 QKA131195 QTW131195 RDS131195 RNO131195 RXK131195 SHG131195 SRC131195 TAY131195 TKU131195 TUQ131195 UEM131195 UOI131195 UYE131195 VIA131195 VRW131195 WBS131195 WLO131195 WVK131195 C196731 IY196731 SU196731 ACQ196731 AMM196731 AWI196731 BGE196731 BQA196731 BZW196731 CJS196731 CTO196731 DDK196731 DNG196731 DXC196731 EGY196731 EQU196731 FAQ196731 FKM196731 FUI196731 GEE196731 GOA196731 GXW196731 HHS196731 HRO196731 IBK196731 ILG196731 IVC196731 JEY196731 JOU196731 JYQ196731 KIM196731 KSI196731 LCE196731 LMA196731 LVW196731 MFS196731 MPO196731 MZK196731 NJG196731 NTC196731 OCY196731 OMU196731 OWQ196731 PGM196731 PQI196731 QAE196731 QKA196731 QTW196731 RDS196731 RNO196731 RXK196731 SHG196731 SRC196731 TAY196731 TKU196731 TUQ196731 UEM196731 UOI196731 UYE196731 VIA196731 VRW196731 WBS196731 WLO196731 WVK196731 C262267 IY262267 SU262267 ACQ262267 AMM262267 AWI262267 BGE262267 BQA262267 BZW262267 CJS262267 CTO262267 DDK262267 DNG262267 DXC262267 EGY262267 EQU262267 FAQ262267 FKM262267 FUI262267 GEE262267 GOA262267 GXW262267 HHS262267 HRO262267 IBK262267 ILG262267 IVC262267 JEY262267 JOU262267 JYQ262267 KIM262267 KSI262267 LCE262267 LMA262267 LVW262267 MFS262267 MPO262267 MZK262267 NJG262267 NTC262267 OCY262267 OMU262267 OWQ262267 PGM262267 PQI262267 QAE262267 QKA262267 QTW262267 RDS262267 RNO262267 RXK262267 SHG262267 SRC262267 TAY262267 TKU262267 TUQ262267 UEM262267 UOI262267 UYE262267 VIA262267 VRW262267 WBS262267 WLO262267 WVK262267 C327803 IY327803 SU327803 ACQ327803 AMM327803 AWI327803 BGE327803 BQA327803 BZW327803 CJS327803 CTO327803 DDK327803 DNG327803 DXC327803 EGY327803 EQU327803 FAQ327803 FKM327803 FUI327803 GEE327803 GOA327803 GXW327803 HHS327803 HRO327803 IBK327803 ILG327803 IVC327803 JEY327803 JOU327803 JYQ327803 KIM327803 KSI327803 LCE327803 LMA327803 LVW327803 MFS327803 MPO327803 MZK327803 NJG327803 NTC327803 OCY327803 OMU327803 OWQ327803 PGM327803 PQI327803 QAE327803 QKA327803 QTW327803 RDS327803 RNO327803 RXK327803 SHG327803 SRC327803 TAY327803 TKU327803 TUQ327803 UEM327803 UOI327803 UYE327803 VIA327803 VRW327803 WBS327803 WLO327803 WVK327803 C393339 IY393339 SU393339 ACQ393339 AMM393339 AWI393339 BGE393339 BQA393339 BZW393339 CJS393339 CTO393339 DDK393339 DNG393339 DXC393339 EGY393339 EQU393339 FAQ393339 FKM393339 FUI393339 GEE393339 GOA393339 GXW393339 HHS393339 HRO393339 IBK393339 ILG393339 IVC393339 JEY393339 JOU393339 JYQ393339 KIM393339 KSI393339 LCE393339 LMA393339 LVW393339 MFS393339 MPO393339 MZK393339 NJG393339 NTC393339 OCY393339 OMU393339 OWQ393339 PGM393339 PQI393339 QAE393339 QKA393339 QTW393339 RDS393339 RNO393339 RXK393339 SHG393339 SRC393339 TAY393339 TKU393339 TUQ393339 UEM393339 UOI393339 UYE393339 VIA393339 VRW393339 WBS393339 WLO393339 WVK393339 C458875 IY458875 SU458875 ACQ458875 AMM458875 AWI458875 BGE458875 BQA458875 BZW458875 CJS458875 CTO458875 DDK458875 DNG458875 DXC458875 EGY458875 EQU458875 FAQ458875 FKM458875 FUI458875 GEE458875 GOA458875 GXW458875 HHS458875 HRO458875 IBK458875 ILG458875 IVC458875 JEY458875 JOU458875 JYQ458875 KIM458875 KSI458875 LCE458875 LMA458875 LVW458875 MFS458875 MPO458875 MZK458875 NJG458875 NTC458875 OCY458875 OMU458875 OWQ458875 PGM458875 PQI458875 QAE458875 QKA458875 QTW458875 RDS458875 RNO458875 RXK458875 SHG458875 SRC458875 TAY458875 TKU458875 TUQ458875 UEM458875 UOI458875 UYE458875 VIA458875 VRW458875 WBS458875 WLO458875 WVK458875 C524411 IY524411 SU524411 ACQ524411 AMM524411 AWI524411 BGE524411 BQA524411 BZW524411 CJS524411 CTO524411 DDK524411 DNG524411 DXC524411 EGY524411 EQU524411 FAQ524411 FKM524411 FUI524411 GEE524411 GOA524411 GXW524411 HHS524411 HRO524411 IBK524411 ILG524411 IVC524411 JEY524411 JOU524411 JYQ524411 KIM524411 KSI524411 LCE524411 LMA524411 LVW524411 MFS524411 MPO524411 MZK524411 NJG524411 NTC524411 OCY524411 OMU524411 OWQ524411 PGM524411 PQI524411 QAE524411 QKA524411 QTW524411 RDS524411 RNO524411 RXK524411 SHG524411 SRC524411 TAY524411 TKU524411 TUQ524411 UEM524411 UOI524411 UYE524411 VIA524411 VRW524411 WBS524411 WLO524411 WVK524411 C589947 IY589947 SU589947 ACQ589947 AMM589947 AWI589947 BGE589947 BQA589947 BZW589947 CJS589947 CTO589947 DDK589947 DNG589947 DXC589947 EGY589947 EQU589947 FAQ589947 FKM589947 FUI589947 GEE589947 GOA589947 GXW589947 HHS589947 HRO589947 IBK589947 ILG589947 IVC589947 JEY589947 JOU589947 JYQ589947 KIM589947 KSI589947 LCE589947 LMA589947 LVW589947 MFS589947 MPO589947 MZK589947 NJG589947 NTC589947 OCY589947 OMU589947 OWQ589947 PGM589947 PQI589947 QAE589947 QKA589947 QTW589947 RDS589947 RNO589947 RXK589947 SHG589947 SRC589947 TAY589947 TKU589947 TUQ589947 UEM589947 UOI589947 UYE589947 VIA589947 VRW589947 WBS589947 WLO589947 WVK589947 C655483 IY655483 SU655483 ACQ655483 AMM655483 AWI655483 BGE655483 BQA655483 BZW655483 CJS655483 CTO655483 DDK655483 DNG655483 DXC655483 EGY655483 EQU655483 FAQ655483 FKM655483 FUI655483 GEE655483 GOA655483 GXW655483 HHS655483 HRO655483 IBK655483 ILG655483 IVC655483 JEY655483 JOU655483 JYQ655483 KIM655483 KSI655483 LCE655483 LMA655483 LVW655483 MFS655483 MPO655483 MZK655483 NJG655483 NTC655483 OCY655483 OMU655483 OWQ655483 PGM655483 PQI655483 QAE655483 QKA655483 QTW655483 RDS655483 RNO655483 RXK655483 SHG655483 SRC655483 TAY655483 TKU655483 TUQ655483 UEM655483 UOI655483 UYE655483 VIA655483 VRW655483 WBS655483 WLO655483 WVK655483 C721019 IY721019 SU721019 ACQ721019 AMM721019 AWI721019 BGE721019 BQA721019 BZW721019 CJS721019 CTO721019 DDK721019 DNG721019 DXC721019 EGY721019 EQU721019 FAQ721019 FKM721019 FUI721019 GEE721019 GOA721019 GXW721019 HHS721019 HRO721019 IBK721019 ILG721019 IVC721019 JEY721019 JOU721019 JYQ721019 KIM721019 KSI721019 LCE721019 LMA721019 LVW721019 MFS721019 MPO721019 MZK721019 NJG721019 NTC721019 OCY721019 OMU721019 OWQ721019 PGM721019 PQI721019 QAE721019 QKA721019 QTW721019 RDS721019 RNO721019 RXK721019 SHG721019 SRC721019 TAY721019 TKU721019 TUQ721019 UEM721019 UOI721019 UYE721019 VIA721019 VRW721019 WBS721019 WLO721019 WVK721019 C786555 IY786555 SU786555 ACQ786555 AMM786555 AWI786555 BGE786555 BQA786555 BZW786555 CJS786555 CTO786555 DDK786555 DNG786555 DXC786555 EGY786555 EQU786555 FAQ786555 FKM786555 FUI786555 GEE786555 GOA786555 GXW786555 HHS786555 HRO786555 IBK786555 ILG786555 IVC786555 JEY786555 JOU786555 JYQ786555 KIM786555 KSI786555 LCE786555 LMA786555 LVW786555 MFS786555 MPO786555 MZK786555 NJG786555 NTC786555 OCY786555 OMU786555 OWQ786555 PGM786555 PQI786555 QAE786555 QKA786555 QTW786555 RDS786555 RNO786555 RXK786555 SHG786555 SRC786555 TAY786555 TKU786555 TUQ786555 UEM786555 UOI786555 UYE786555 VIA786555 VRW786555 WBS786555 WLO786555 WVK786555 C852091 IY852091 SU852091 ACQ852091 AMM852091 AWI852091 BGE852091 BQA852091 BZW852091 CJS852091 CTO852091 DDK852091 DNG852091 DXC852091 EGY852091 EQU852091 FAQ852091 FKM852091 FUI852091 GEE852091 GOA852091 GXW852091 HHS852091 HRO852091 IBK852091 ILG852091 IVC852091 JEY852091 JOU852091 JYQ852091 KIM852091 KSI852091 LCE852091 LMA852091 LVW852091 MFS852091 MPO852091 MZK852091 NJG852091 NTC852091 OCY852091 OMU852091 OWQ852091 PGM852091 PQI852091 QAE852091 QKA852091 QTW852091 RDS852091 RNO852091 RXK852091 SHG852091 SRC852091 TAY852091 TKU852091 TUQ852091 UEM852091 UOI852091 UYE852091 VIA852091 VRW852091 WBS852091 WLO852091 WVK852091 C917627 IY917627 SU917627 ACQ917627 AMM917627 AWI917627 BGE917627 BQA917627 BZW917627 CJS917627 CTO917627 DDK917627 DNG917627 DXC917627 EGY917627 EQU917627 FAQ917627 FKM917627 FUI917627 GEE917627 GOA917627 GXW917627 HHS917627 HRO917627 IBK917627 ILG917627 IVC917627 JEY917627 JOU917627 JYQ917627 KIM917627 KSI917627 LCE917627 LMA917627 LVW917627 MFS917627 MPO917627 MZK917627 NJG917627 NTC917627 OCY917627 OMU917627 OWQ917627 PGM917627 PQI917627 QAE917627 QKA917627 QTW917627 RDS917627 RNO917627 RXK917627 SHG917627 SRC917627 TAY917627 TKU917627 TUQ917627 UEM917627 UOI917627 UYE917627 VIA917627 VRW917627 WBS917627 WLO917627 WVK917627 C983163 IY983163 SU983163 ACQ983163 AMM983163 AWI983163 BGE983163 BQA983163 BZW983163 CJS983163 CTO983163 DDK983163 DNG983163 DXC983163 EGY983163 EQU983163 FAQ983163 FKM983163 FUI983163 GEE983163 GOA983163 GXW983163 HHS983163 HRO983163 IBK983163 ILG983163 IVC983163 JEY983163 JOU983163 JYQ983163 KIM983163 KSI983163 LCE983163 LMA983163 LVW983163 MFS983163 MPO983163 MZK983163 NJG983163 NTC983163 OCY983163 OMU983163 OWQ983163 PGM983163 PQI983163 QAE983163 QKA983163 QTW983163 RDS983163 RNO983163 RXK983163 SHG983163 SRC983163 TAY983163 TKU983163 TUQ983163 UEM983163 UOI983163 UYE983163 VIA983163 VRW983163 WBS983163 WLO983163 WVK983163" xr:uid="{00000000-0002-0000-0C00-000003000000}">
      <formula1>$AA$3</formula1>
    </dataValidation>
    <dataValidation type="list" allowBlank="1" showInputMessage="1" showErrorMessage="1" sqref="I7 JE7 TA7 ACW7 AMS7 AWO7 BGK7 BQG7 CAC7 CJY7 CTU7 DDQ7 DNM7 DXI7 EHE7 ERA7 FAW7 FKS7 FUO7 GEK7 GOG7 GYC7 HHY7 HRU7 IBQ7 ILM7 IVI7 JFE7 JPA7 JYW7 KIS7 KSO7 LCK7 LMG7 LWC7 MFY7 MPU7 MZQ7 NJM7 NTI7 ODE7 ONA7 OWW7 PGS7 PQO7 QAK7 QKG7 QUC7 RDY7 RNU7 RXQ7 SHM7 SRI7 TBE7 TLA7 TUW7 UES7 UOO7 UYK7 VIG7 VSC7 WBY7 WLU7 WVQ7 I65540 JE65540 TA65540 ACW65540 AMS65540 AWO65540 BGK65540 BQG65540 CAC65540 CJY65540 CTU65540 DDQ65540 DNM65540 DXI65540 EHE65540 ERA65540 FAW65540 FKS65540 FUO65540 GEK65540 GOG65540 GYC65540 HHY65540 HRU65540 IBQ65540 ILM65540 IVI65540 JFE65540 JPA65540 JYW65540 KIS65540 KSO65540 LCK65540 LMG65540 LWC65540 MFY65540 MPU65540 MZQ65540 NJM65540 NTI65540 ODE65540 ONA65540 OWW65540 PGS65540 PQO65540 QAK65540 QKG65540 QUC65540 RDY65540 RNU65540 RXQ65540 SHM65540 SRI65540 TBE65540 TLA65540 TUW65540 UES65540 UOO65540 UYK65540 VIG65540 VSC65540 WBY65540 WLU65540 WVQ65540 I131076 JE131076 TA131076 ACW131076 AMS131076 AWO131076 BGK131076 BQG131076 CAC131076 CJY131076 CTU131076 DDQ131076 DNM131076 DXI131076 EHE131076 ERA131076 FAW131076 FKS131076 FUO131076 GEK131076 GOG131076 GYC131076 HHY131076 HRU131076 IBQ131076 ILM131076 IVI131076 JFE131076 JPA131076 JYW131076 KIS131076 KSO131076 LCK131076 LMG131076 LWC131076 MFY131076 MPU131076 MZQ131076 NJM131076 NTI131076 ODE131076 ONA131076 OWW131076 PGS131076 PQO131076 QAK131076 QKG131076 QUC131076 RDY131076 RNU131076 RXQ131076 SHM131076 SRI131076 TBE131076 TLA131076 TUW131076 UES131076 UOO131076 UYK131076 VIG131076 VSC131076 WBY131076 WLU131076 WVQ131076 I196612 JE196612 TA196612 ACW196612 AMS196612 AWO196612 BGK196612 BQG196612 CAC196612 CJY196612 CTU196612 DDQ196612 DNM196612 DXI196612 EHE196612 ERA196612 FAW196612 FKS196612 FUO196612 GEK196612 GOG196612 GYC196612 HHY196612 HRU196612 IBQ196612 ILM196612 IVI196612 JFE196612 JPA196612 JYW196612 KIS196612 KSO196612 LCK196612 LMG196612 LWC196612 MFY196612 MPU196612 MZQ196612 NJM196612 NTI196612 ODE196612 ONA196612 OWW196612 PGS196612 PQO196612 QAK196612 QKG196612 QUC196612 RDY196612 RNU196612 RXQ196612 SHM196612 SRI196612 TBE196612 TLA196612 TUW196612 UES196612 UOO196612 UYK196612 VIG196612 VSC196612 WBY196612 WLU196612 WVQ196612 I262148 JE262148 TA262148 ACW262148 AMS262148 AWO262148 BGK262148 BQG262148 CAC262148 CJY262148 CTU262148 DDQ262148 DNM262148 DXI262148 EHE262148 ERA262148 FAW262148 FKS262148 FUO262148 GEK262148 GOG262148 GYC262148 HHY262148 HRU262148 IBQ262148 ILM262148 IVI262148 JFE262148 JPA262148 JYW262148 KIS262148 KSO262148 LCK262148 LMG262148 LWC262148 MFY262148 MPU262148 MZQ262148 NJM262148 NTI262148 ODE262148 ONA262148 OWW262148 PGS262148 PQO262148 QAK262148 QKG262148 QUC262148 RDY262148 RNU262148 RXQ262148 SHM262148 SRI262148 TBE262148 TLA262148 TUW262148 UES262148 UOO262148 UYK262148 VIG262148 VSC262148 WBY262148 WLU262148 WVQ262148 I327684 JE327684 TA327684 ACW327684 AMS327684 AWO327684 BGK327684 BQG327684 CAC327684 CJY327684 CTU327684 DDQ327684 DNM327684 DXI327684 EHE327684 ERA327684 FAW327684 FKS327684 FUO327684 GEK327684 GOG327684 GYC327684 HHY327684 HRU327684 IBQ327684 ILM327684 IVI327684 JFE327684 JPA327684 JYW327684 KIS327684 KSO327684 LCK327684 LMG327684 LWC327684 MFY327684 MPU327684 MZQ327684 NJM327684 NTI327684 ODE327684 ONA327684 OWW327684 PGS327684 PQO327684 QAK327684 QKG327684 QUC327684 RDY327684 RNU327684 RXQ327684 SHM327684 SRI327684 TBE327684 TLA327684 TUW327684 UES327684 UOO327684 UYK327684 VIG327684 VSC327684 WBY327684 WLU327684 WVQ327684 I393220 JE393220 TA393220 ACW393220 AMS393220 AWO393220 BGK393220 BQG393220 CAC393220 CJY393220 CTU393220 DDQ393220 DNM393220 DXI393220 EHE393220 ERA393220 FAW393220 FKS393220 FUO393220 GEK393220 GOG393220 GYC393220 HHY393220 HRU393220 IBQ393220 ILM393220 IVI393220 JFE393220 JPA393220 JYW393220 KIS393220 KSO393220 LCK393220 LMG393220 LWC393220 MFY393220 MPU393220 MZQ393220 NJM393220 NTI393220 ODE393220 ONA393220 OWW393220 PGS393220 PQO393220 QAK393220 QKG393220 QUC393220 RDY393220 RNU393220 RXQ393220 SHM393220 SRI393220 TBE393220 TLA393220 TUW393220 UES393220 UOO393220 UYK393220 VIG393220 VSC393220 WBY393220 WLU393220 WVQ393220 I458756 JE458756 TA458756 ACW458756 AMS458756 AWO458756 BGK458756 BQG458756 CAC458756 CJY458756 CTU458756 DDQ458756 DNM458756 DXI458756 EHE458756 ERA458756 FAW458756 FKS458756 FUO458756 GEK458756 GOG458756 GYC458756 HHY458756 HRU458756 IBQ458756 ILM458756 IVI458756 JFE458756 JPA458756 JYW458756 KIS458756 KSO458756 LCK458756 LMG458756 LWC458756 MFY458756 MPU458756 MZQ458756 NJM458756 NTI458756 ODE458756 ONA458756 OWW458756 PGS458756 PQO458756 QAK458756 QKG458756 QUC458756 RDY458756 RNU458756 RXQ458756 SHM458756 SRI458756 TBE458756 TLA458756 TUW458756 UES458756 UOO458756 UYK458756 VIG458756 VSC458756 WBY458756 WLU458756 WVQ458756 I524292 JE524292 TA524292 ACW524292 AMS524292 AWO524292 BGK524292 BQG524292 CAC524292 CJY524292 CTU524292 DDQ524292 DNM524292 DXI524292 EHE524292 ERA524292 FAW524292 FKS524292 FUO524292 GEK524292 GOG524292 GYC524292 HHY524292 HRU524292 IBQ524292 ILM524292 IVI524292 JFE524292 JPA524292 JYW524292 KIS524292 KSO524292 LCK524292 LMG524292 LWC524292 MFY524292 MPU524292 MZQ524292 NJM524292 NTI524292 ODE524292 ONA524292 OWW524292 PGS524292 PQO524292 QAK524292 QKG524292 QUC524292 RDY524292 RNU524292 RXQ524292 SHM524292 SRI524292 TBE524292 TLA524292 TUW524292 UES524292 UOO524292 UYK524292 VIG524292 VSC524292 WBY524292 WLU524292 WVQ524292 I589828 JE589828 TA589828 ACW589828 AMS589828 AWO589828 BGK589828 BQG589828 CAC589828 CJY589828 CTU589828 DDQ589828 DNM589828 DXI589828 EHE589828 ERA589828 FAW589828 FKS589828 FUO589828 GEK589828 GOG589828 GYC589828 HHY589828 HRU589828 IBQ589828 ILM589828 IVI589828 JFE589828 JPA589828 JYW589828 KIS589828 KSO589828 LCK589828 LMG589828 LWC589828 MFY589828 MPU589828 MZQ589828 NJM589828 NTI589828 ODE589828 ONA589828 OWW589828 PGS589828 PQO589828 QAK589828 QKG589828 QUC589828 RDY589828 RNU589828 RXQ589828 SHM589828 SRI589828 TBE589828 TLA589828 TUW589828 UES589828 UOO589828 UYK589828 VIG589828 VSC589828 WBY589828 WLU589828 WVQ589828 I655364 JE655364 TA655364 ACW655364 AMS655364 AWO655364 BGK655364 BQG655364 CAC655364 CJY655364 CTU655364 DDQ655364 DNM655364 DXI655364 EHE655364 ERA655364 FAW655364 FKS655364 FUO655364 GEK655364 GOG655364 GYC655364 HHY655364 HRU655364 IBQ655364 ILM655364 IVI655364 JFE655364 JPA655364 JYW655364 KIS655364 KSO655364 LCK655364 LMG655364 LWC655364 MFY655364 MPU655364 MZQ655364 NJM655364 NTI655364 ODE655364 ONA655364 OWW655364 PGS655364 PQO655364 QAK655364 QKG655364 QUC655364 RDY655364 RNU655364 RXQ655364 SHM655364 SRI655364 TBE655364 TLA655364 TUW655364 UES655364 UOO655364 UYK655364 VIG655364 VSC655364 WBY655364 WLU655364 WVQ655364 I720900 JE720900 TA720900 ACW720900 AMS720900 AWO720900 BGK720900 BQG720900 CAC720900 CJY720900 CTU720900 DDQ720900 DNM720900 DXI720900 EHE720900 ERA720900 FAW720900 FKS720900 FUO720900 GEK720900 GOG720900 GYC720900 HHY720900 HRU720900 IBQ720900 ILM720900 IVI720900 JFE720900 JPA720900 JYW720900 KIS720900 KSO720900 LCK720900 LMG720900 LWC720900 MFY720900 MPU720900 MZQ720900 NJM720900 NTI720900 ODE720900 ONA720900 OWW720900 PGS720900 PQO720900 QAK720900 QKG720900 QUC720900 RDY720900 RNU720900 RXQ720900 SHM720900 SRI720900 TBE720900 TLA720900 TUW720900 UES720900 UOO720900 UYK720900 VIG720900 VSC720900 WBY720900 WLU720900 WVQ720900 I786436 JE786436 TA786436 ACW786436 AMS786436 AWO786436 BGK786436 BQG786436 CAC786436 CJY786436 CTU786436 DDQ786436 DNM786436 DXI786436 EHE786436 ERA786436 FAW786436 FKS786436 FUO786436 GEK786436 GOG786436 GYC786436 HHY786436 HRU786436 IBQ786436 ILM786436 IVI786436 JFE786436 JPA786436 JYW786436 KIS786436 KSO786436 LCK786436 LMG786436 LWC786436 MFY786436 MPU786436 MZQ786436 NJM786436 NTI786436 ODE786436 ONA786436 OWW786436 PGS786436 PQO786436 QAK786436 QKG786436 QUC786436 RDY786436 RNU786436 RXQ786436 SHM786436 SRI786436 TBE786436 TLA786436 TUW786436 UES786436 UOO786436 UYK786436 VIG786436 VSC786436 WBY786436 WLU786436 WVQ786436 I851972 JE851972 TA851972 ACW851972 AMS851972 AWO851972 BGK851972 BQG851972 CAC851972 CJY851972 CTU851972 DDQ851972 DNM851972 DXI851972 EHE851972 ERA851972 FAW851972 FKS851972 FUO851972 GEK851972 GOG851972 GYC851972 HHY851972 HRU851972 IBQ851972 ILM851972 IVI851972 JFE851972 JPA851972 JYW851972 KIS851972 KSO851972 LCK851972 LMG851972 LWC851972 MFY851972 MPU851972 MZQ851972 NJM851972 NTI851972 ODE851972 ONA851972 OWW851972 PGS851972 PQO851972 QAK851972 QKG851972 QUC851972 RDY851972 RNU851972 RXQ851972 SHM851972 SRI851972 TBE851972 TLA851972 TUW851972 UES851972 UOO851972 UYK851972 VIG851972 VSC851972 WBY851972 WLU851972 WVQ851972 I917508 JE917508 TA917508 ACW917508 AMS917508 AWO917508 BGK917508 BQG917508 CAC917508 CJY917508 CTU917508 DDQ917508 DNM917508 DXI917508 EHE917508 ERA917508 FAW917508 FKS917508 FUO917508 GEK917508 GOG917508 GYC917508 HHY917508 HRU917508 IBQ917508 ILM917508 IVI917508 JFE917508 JPA917508 JYW917508 KIS917508 KSO917508 LCK917508 LMG917508 LWC917508 MFY917508 MPU917508 MZQ917508 NJM917508 NTI917508 ODE917508 ONA917508 OWW917508 PGS917508 PQO917508 QAK917508 QKG917508 QUC917508 RDY917508 RNU917508 RXQ917508 SHM917508 SRI917508 TBE917508 TLA917508 TUW917508 UES917508 UOO917508 UYK917508 VIG917508 VSC917508 WBY917508 WLU917508 WVQ917508 I983044 JE983044 TA983044 ACW983044 AMS983044 AWO983044 BGK983044 BQG983044 CAC983044 CJY983044 CTU983044 DDQ983044 DNM983044 DXI983044 EHE983044 ERA983044 FAW983044 FKS983044 FUO983044 GEK983044 GOG983044 GYC983044 HHY983044 HRU983044 IBQ983044 ILM983044 IVI983044 JFE983044 JPA983044 JYW983044 KIS983044 KSO983044 LCK983044 LMG983044 LWC983044 MFY983044 MPU983044 MZQ983044 NJM983044 NTI983044 ODE983044 ONA983044 OWW983044 PGS983044 PQO983044 QAK983044 QKG983044 QUC983044 RDY983044 RNU983044 RXQ983044 SHM983044 SRI983044 TBE983044 TLA983044 TUW983044 UES983044 UOO983044 UYK983044 VIG983044 VSC983044 WBY983044 WLU983044 WVQ983044 V59:Y62 JR59:JU62 TN59:TQ62 ADJ59:ADM62 ANF59:ANI62 AXB59:AXE62 BGX59:BHA62 BQT59:BQW62 CAP59:CAS62 CKL59:CKO62 CUH59:CUK62 DED59:DEG62 DNZ59:DOC62 DXV59:DXY62 EHR59:EHU62 ERN59:ERQ62 FBJ59:FBM62 FLF59:FLI62 FVB59:FVE62 GEX59:GFA62 GOT59:GOW62 GYP59:GYS62 HIL59:HIO62 HSH59:HSK62 ICD59:ICG62 ILZ59:IMC62 IVV59:IVY62 JFR59:JFU62 JPN59:JPQ62 JZJ59:JZM62 KJF59:KJI62 KTB59:KTE62 LCX59:LDA62 LMT59:LMW62 LWP59:LWS62 MGL59:MGO62 MQH59:MQK62 NAD59:NAG62 NJZ59:NKC62 NTV59:NTY62 ODR59:ODU62 ONN59:ONQ62 OXJ59:OXM62 PHF59:PHI62 PRB59:PRE62 QAX59:QBA62 QKT59:QKW62 QUP59:QUS62 REL59:REO62 ROH59:ROK62 RYD59:RYG62 SHZ59:SIC62 SRV59:SRY62 TBR59:TBU62 TLN59:TLQ62 TVJ59:TVM62 UFF59:UFI62 UPB59:UPE62 UYX59:UZA62 VIT59:VIW62 VSP59:VSS62 WCL59:WCO62 WMH59:WMK62 WWD59:WWG62 V65592:Y65595 JR65592:JU65595 TN65592:TQ65595 ADJ65592:ADM65595 ANF65592:ANI65595 AXB65592:AXE65595 BGX65592:BHA65595 BQT65592:BQW65595 CAP65592:CAS65595 CKL65592:CKO65595 CUH65592:CUK65595 DED65592:DEG65595 DNZ65592:DOC65595 DXV65592:DXY65595 EHR65592:EHU65595 ERN65592:ERQ65595 FBJ65592:FBM65595 FLF65592:FLI65595 FVB65592:FVE65595 GEX65592:GFA65595 GOT65592:GOW65595 GYP65592:GYS65595 HIL65592:HIO65595 HSH65592:HSK65595 ICD65592:ICG65595 ILZ65592:IMC65595 IVV65592:IVY65595 JFR65592:JFU65595 JPN65592:JPQ65595 JZJ65592:JZM65595 KJF65592:KJI65595 KTB65592:KTE65595 LCX65592:LDA65595 LMT65592:LMW65595 LWP65592:LWS65595 MGL65592:MGO65595 MQH65592:MQK65595 NAD65592:NAG65595 NJZ65592:NKC65595 NTV65592:NTY65595 ODR65592:ODU65595 ONN65592:ONQ65595 OXJ65592:OXM65595 PHF65592:PHI65595 PRB65592:PRE65595 QAX65592:QBA65595 QKT65592:QKW65595 QUP65592:QUS65595 REL65592:REO65595 ROH65592:ROK65595 RYD65592:RYG65595 SHZ65592:SIC65595 SRV65592:SRY65595 TBR65592:TBU65595 TLN65592:TLQ65595 TVJ65592:TVM65595 UFF65592:UFI65595 UPB65592:UPE65595 UYX65592:UZA65595 VIT65592:VIW65595 VSP65592:VSS65595 WCL65592:WCO65595 WMH65592:WMK65595 WWD65592:WWG65595 V131128:Y131131 JR131128:JU131131 TN131128:TQ131131 ADJ131128:ADM131131 ANF131128:ANI131131 AXB131128:AXE131131 BGX131128:BHA131131 BQT131128:BQW131131 CAP131128:CAS131131 CKL131128:CKO131131 CUH131128:CUK131131 DED131128:DEG131131 DNZ131128:DOC131131 DXV131128:DXY131131 EHR131128:EHU131131 ERN131128:ERQ131131 FBJ131128:FBM131131 FLF131128:FLI131131 FVB131128:FVE131131 GEX131128:GFA131131 GOT131128:GOW131131 GYP131128:GYS131131 HIL131128:HIO131131 HSH131128:HSK131131 ICD131128:ICG131131 ILZ131128:IMC131131 IVV131128:IVY131131 JFR131128:JFU131131 JPN131128:JPQ131131 JZJ131128:JZM131131 KJF131128:KJI131131 KTB131128:KTE131131 LCX131128:LDA131131 LMT131128:LMW131131 LWP131128:LWS131131 MGL131128:MGO131131 MQH131128:MQK131131 NAD131128:NAG131131 NJZ131128:NKC131131 NTV131128:NTY131131 ODR131128:ODU131131 ONN131128:ONQ131131 OXJ131128:OXM131131 PHF131128:PHI131131 PRB131128:PRE131131 QAX131128:QBA131131 QKT131128:QKW131131 QUP131128:QUS131131 REL131128:REO131131 ROH131128:ROK131131 RYD131128:RYG131131 SHZ131128:SIC131131 SRV131128:SRY131131 TBR131128:TBU131131 TLN131128:TLQ131131 TVJ131128:TVM131131 UFF131128:UFI131131 UPB131128:UPE131131 UYX131128:UZA131131 VIT131128:VIW131131 VSP131128:VSS131131 WCL131128:WCO131131 WMH131128:WMK131131 WWD131128:WWG131131 V196664:Y196667 JR196664:JU196667 TN196664:TQ196667 ADJ196664:ADM196667 ANF196664:ANI196667 AXB196664:AXE196667 BGX196664:BHA196667 BQT196664:BQW196667 CAP196664:CAS196667 CKL196664:CKO196667 CUH196664:CUK196667 DED196664:DEG196667 DNZ196664:DOC196667 DXV196664:DXY196667 EHR196664:EHU196667 ERN196664:ERQ196667 FBJ196664:FBM196667 FLF196664:FLI196667 FVB196664:FVE196667 GEX196664:GFA196667 GOT196664:GOW196667 GYP196664:GYS196667 HIL196664:HIO196667 HSH196664:HSK196667 ICD196664:ICG196667 ILZ196664:IMC196667 IVV196664:IVY196667 JFR196664:JFU196667 JPN196664:JPQ196667 JZJ196664:JZM196667 KJF196664:KJI196667 KTB196664:KTE196667 LCX196664:LDA196667 LMT196664:LMW196667 LWP196664:LWS196667 MGL196664:MGO196667 MQH196664:MQK196667 NAD196664:NAG196667 NJZ196664:NKC196667 NTV196664:NTY196667 ODR196664:ODU196667 ONN196664:ONQ196667 OXJ196664:OXM196667 PHF196664:PHI196667 PRB196664:PRE196667 QAX196664:QBA196667 QKT196664:QKW196667 QUP196664:QUS196667 REL196664:REO196667 ROH196664:ROK196667 RYD196664:RYG196667 SHZ196664:SIC196667 SRV196664:SRY196667 TBR196664:TBU196667 TLN196664:TLQ196667 TVJ196664:TVM196667 UFF196664:UFI196667 UPB196664:UPE196667 UYX196664:UZA196667 VIT196664:VIW196667 VSP196664:VSS196667 WCL196664:WCO196667 WMH196664:WMK196667 WWD196664:WWG196667 V262200:Y262203 JR262200:JU262203 TN262200:TQ262203 ADJ262200:ADM262203 ANF262200:ANI262203 AXB262200:AXE262203 BGX262200:BHA262203 BQT262200:BQW262203 CAP262200:CAS262203 CKL262200:CKO262203 CUH262200:CUK262203 DED262200:DEG262203 DNZ262200:DOC262203 DXV262200:DXY262203 EHR262200:EHU262203 ERN262200:ERQ262203 FBJ262200:FBM262203 FLF262200:FLI262203 FVB262200:FVE262203 GEX262200:GFA262203 GOT262200:GOW262203 GYP262200:GYS262203 HIL262200:HIO262203 HSH262200:HSK262203 ICD262200:ICG262203 ILZ262200:IMC262203 IVV262200:IVY262203 JFR262200:JFU262203 JPN262200:JPQ262203 JZJ262200:JZM262203 KJF262200:KJI262203 KTB262200:KTE262203 LCX262200:LDA262203 LMT262200:LMW262203 LWP262200:LWS262203 MGL262200:MGO262203 MQH262200:MQK262203 NAD262200:NAG262203 NJZ262200:NKC262203 NTV262200:NTY262203 ODR262200:ODU262203 ONN262200:ONQ262203 OXJ262200:OXM262203 PHF262200:PHI262203 PRB262200:PRE262203 QAX262200:QBA262203 QKT262200:QKW262203 QUP262200:QUS262203 REL262200:REO262203 ROH262200:ROK262203 RYD262200:RYG262203 SHZ262200:SIC262203 SRV262200:SRY262203 TBR262200:TBU262203 TLN262200:TLQ262203 TVJ262200:TVM262203 UFF262200:UFI262203 UPB262200:UPE262203 UYX262200:UZA262203 VIT262200:VIW262203 VSP262200:VSS262203 WCL262200:WCO262203 WMH262200:WMK262203 WWD262200:WWG262203 V327736:Y327739 JR327736:JU327739 TN327736:TQ327739 ADJ327736:ADM327739 ANF327736:ANI327739 AXB327736:AXE327739 BGX327736:BHA327739 BQT327736:BQW327739 CAP327736:CAS327739 CKL327736:CKO327739 CUH327736:CUK327739 DED327736:DEG327739 DNZ327736:DOC327739 DXV327736:DXY327739 EHR327736:EHU327739 ERN327736:ERQ327739 FBJ327736:FBM327739 FLF327736:FLI327739 FVB327736:FVE327739 GEX327736:GFA327739 GOT327736:GOW327739 GYP327736:GYS327739 HIL327736:HIO327739 HSH327736:HSK327739 ICD327736:ICG327739 ILZ327736:IMC327739 IVV327736:IVY327739 JFR327736:JFU327739 JPN327736:JPQ327739 JZJ327736:JZM327739 KJF327736:KJI327739 KTB327736:KTE327739 LCX327736:LDA327739 LMT327736:LMW327739 LWP327736:LWS327739 MGL327736:MGO327739 MQH327736:MQK327739 NAD327736:NAG327739 NJZ327736:NKC327739 NTV327736:NTY327739 ODR327736:ODU327739 ONN327736:ONQ327739 OXJ327736:OXM327739 PHF327736:PHI327739 PRB327736:PRE327739 QAX327736:QBA327739 QKT327736:QKW327739 QUP327736:QUS327739 REL327736:REO327739 ROH327736:ROK327739 RYD327736:RYG327739 SHZ327736:SIC327739 SRV327736:SRY327739 TBR327736:TBU327739 TLN327736:TLQ327739 TVJ327736:TVM327739 UFF327736:UFI327739 UPB327736:UPE327739 UYX327736:UZA327739 VIT327736:VIW327739 VSP327736:VSS327739 WCL327736:WCO327739 WMH327736:WMK327739 WWD327736:WWG327739 V393272:Y393275 JR393272:JU393275 TN393272:TQ393275 ADJ393272:ADM393275 ANF393272:ANI393275 AXB393272:AXE393275 BGX393272:BHA393275 BQT393272:BQW393275 CAP393272:CAS393275 CKL393272:CKO393275 CUH393272:CUK393275 DED393272:DEG393275 DNZ393272:DOC393275 DXV393272:DXY393275 EHR393272:EHU393275 ERN393272:ERQ393275 FBJ393272:FBM393275 FLF393272:FLI393275 FVB393272:FVE393275 GEX393272:GFA393275 GOT393272:GOW393275 GYP393272:GYS393275 HIL393272:HIO393275 HSH393272:HSK393275 ICD393272:ICG393275 ILZ393272:IMC393275 IVV393272:IVY393275 JFR393272:JFU393275 JPN393272:JPQ393275 JZJ393272:JZM393275 KJF393272:KJI393275 KTB393272:KTE393275 LCX393272:LDA393275 LMT393272:LMW393275 LWP393272:LWS393275 MGL393272:MGO393275 MQH393272:MQK393275 NAD393272:NAG393275 NJZ393272:NKC393275 NTV393272:NTY393275 ODR393272:ODU393275 ONN393272:ONQ393275 OXJ393272:OXM393275 PHF393272:PHI393275 PRB393272:PRE393275 QAX393272:QBA393275 QKT393272:QKW393275 QUP393272:QUS393275 REL393272:REO393275 ROH393272:ROK393275 RYD393272:RYG393275 SHZ393272:SIC393275 SRV393272:SRY393275 TBR393272:TBU393275 TLN393272:TLQ393275 TVJ393272:TVM393275 UFF393272:UFI393275 UPB393272:UPE393275 UYX393272:UZA393275 VIT393272:VIW393275 VSP393272:VSS393275 WCL393272:WCO393275 WMH393272:WMK393275 WWD393272:WWG393275 V458808:Y458811 JR458808:JU458811 TN458808:TQ458811 ADJ458808:ADM458811 ANF458808:ANI458811 AXB458808:AXE458811 BGX458808:BHA458811 BQT458808:BQW458811 CAP458808:CAS458811 CKL458808:CKO458811 CUH458808:CUK458811 DED458808:DEG458811 DNZ458808:DOC458811 DXV458808:DXY458811 EHR458808:EHU458811 ERN458808:ERQ458811 FBJ458808:FBM458811 FLF458808:FLI458811 FVB458808:FVE458811 GEX458808:GFA458811 GOT458808:GOW458811 GYP458808:GYS458811 HIL458808:HIO458811 HSH458808:HSK458811 ICD458808:ICG458811 ILZ458808:IMC458811 IVV458808:IVY458811 JFR458808:JFU458811 JPN458808:JPQ458811 JZJ458808:JZM458811 KJF458808:KJI458811 KTB458808:KTE458811 LCX458808:LDA458811 LMT458808:LMW458811 LWP458808:LWS458811 MGL458808:MGO458811 MQH458808:MQK458811 NAD458808:NAG458811 NJZ458808:NKC458811 NTV458808:NTY458811 ODR458808:ODU458811 ONN458808:ONQ458811 OXJ458808:OXM458811 PHF458808:PHI458811 PRB458808:PRE458811 QAX458808:QBA458811 QKT458808:QKW458811 QUP458808:QUS458811 REL458808:REO458811 ROH458808:ROK458811 RYD458808:RYG458811 SHZ458808:SIC458811 SRV458808:SRY458811 TBR458808:TBU458811 TLN458808:TLQ458811 TVJ458808:TVM458811 UFF458808:UFI458811 UPB458808:UPE458811 UYX458808:UZA458811 VIT458808:VIW458811 VSP458808:VSS458811 WCL458808:WCO458811 WMH458808:WMK458811 WWD458808:WWG458811 V524344:Y524347 JR524344:JU524347 TN524344:TQ524347 ADJ524344:ADM524347 ANF524344:ANI524347 AXB524344:AXE524347 BGX524344:BHA524347 BQT524344:BQW524347 CAP524344:CAS524347 CKL524344:CKO524347 CUH524344:CUK524347 DED524344:DEG524347 DNZ524344:DOC524347 DXV524344:DXY524347 EHR524344:EHU524347 ERN524344:ERQ524347 FBJ524344:FBM524347 FLF524344:FLI524347 FVB524344:FVE524347 GEX524344:GFA524347 GOT524344:GOW524347 GYP524344:GYS524347 HIL524344:HIO524347 HSH524344:HSK524347 ICD524344:ICG524347 ILZ524344:IMC524347 IVV524344:IVY524347 JFR524344:JFU524347 JPN524344:JPQ524347 JZJ524344:JZM524347 KJF524344:KJI524347 KTB524344:KTE524347 LCX524344:LDA524347 LMT524344:LMW524347 LWP524344:LWS524347 MGL524344:MGO524347 MQH524344:MQK524347 NAD524344:NAG524347 NJZ524344:NKC524347 NTV524344:NTY524347 ODR524344:ODU524347 ONN524344:ONQ524347 OXJ524344:OXM524347 PHF524344:PHI524347 PRB524344:PRE524347 QAX524344:QBA524347 QKT524344:QKW524347 QUP524344:QUS524347 REL524344:REO524347 ROH524344:ROK524347 RYD524344:RYG524347 SHZ524344:SIC524347 SRV524344:SRY524347 TBR524344:TBU524347 TLN524344:TLQ524347 TVJ524344:TVM524347 UFF524344:UFI524347 UPB524344:UPE524347 UYX524344:UZA524347 VIT524344:VIW524347 VSP524344:VSS524347 WCL524344:WCO524347 WMH524344:WMK524347 WWD524344:WWG524347 V589880:Y589883 JR589880:JU589883 TN589880:TQ589883 ADJ589880:ADM589883 ANF589880:ANI589883 AXB589880:AXE589883 BGX589880:BHA589883 BQT589880:BQW589883 CAP589880:CAS589883 CKL589880:CKO589883 CUH589880:CUK589883 DED589880:DEG589883 DNZ589880:DOC589883 DXV589880:DXY589883 EHR589880:EHU589883 ERN589880:ERQ589883 FBJ589880:FBM589883 FLF589880:FLI589883 FVB589880:FVE589883 GEX589880:GFA589883 GOT589880:GOW589883 GYP589880:GYS589883 HIL589880:HIO589883 HSH589880:HSK589883 ICD589880:ICG589883 ILZ589880:IMC589883 IVV589880:IVY589883 JFR589880:JFU589883 JPN589880:JPQ589883 JZJ589880:JZM589883 KJF589880:KJI589883 KTB589880:KTE589883 LCX589880:LDA589883 LMT589880:LMW589883 LWP589880:LWS589883 MGL589880:MGO589883 MQH589880:MQK589883 NAD589880:NAG589883 NJZ589880:NKC589883 NTV589880:NTY589883 ODR589880:ODU589883 ONN589880:ONQ589883 OXJ589880:OXM589883 PHF589880:PHI589883 PRB589880:PRE589883 QAX589880:QBA589883 QKT589880:QKW589883 QUP589880:QUS589883 REL589880:REO589883 ROH589880:ROK589883 RYD589880:RYG589883 SHZ589880:SIC589883 SRV589880:SRY589883 TBR589880:TBU589883 TLN589880:TLQ589883 TVJ589880:TVM589883 UFF589880:UFI589883 UPB589880:UPE589883 UYX589880:UZA589883 VIT589880:VIW589883 VSP589880:VSS589883 WCL589880:WCO589883 WMH589880:WMK589883 WWD589880:WWG589883 V655416:Y655419 JR655416:JU655419 TN655416:TQ655419 ADJ655416:ADM655419 ANF655416:ANI655419 AXB655416:AXE655419 BGX655416:BHA655419 BQT655416:BQW655419 CAP655416:CAS655419 CKL655416:CKO655419 CUH655416:CUK655419 DED655416:DEG655419 DNZ655416:DOC655419 DXV655416:DXY655419 EHR655416:EHU655419 ERN655416:ERQ655419 FBJ655416:FBM655419 FLF655416:FLI655419 FVB655416:FVE655419 GEX655416:GFA655419 GOT655416:GOW655419 GYP655416:GYS655419 HIL655416:HIO655419 HSH655416:HSK655419 ICD655416:ICG655419 ILZ655416:IMC655419 IVV655416:IVY655419 JFR655416:JFU655419 JPN655416:JPQ655419 JZJ655416:JZM655419 KJF655416:KJI655419 KTB655416:KTE655419 LCX655416:LDA655419 LMT655416:LMW655419 LWP655416:LWS655419 MGL655416:MGO655419 MQH655416:MQK655419 NAD655416:NAG655419 NJZ655416:NKC655419 NTV655416:NTY655419 ODR655416:ODU655419 ONN655416:ONQ655419 OXJ655416:OXM655419 PHF655416:PHI655419 PRB655416:PRE655419 QAX655416:QBA655419 QKT655416:QKW655419 QUP655416:QUS655419 REL655416:REO655419 ROH655416:ROK655419 RYD655416:RYG655419 SHZ655416:SIC655419 SRV655416:SRY655419 TBR655416:TBU655419 TLN655416:TLQ655419 TVJ655416:TVM655419 UFF655416:UFI655419 UPB655416:UPE655419 UYX655416:UZA655419 VIT655416:VIW655419 VSP655416:VSS655419 WCL655416:WCO655419 WMH655416:WMK655419 WWD655416:WWG655419 V720952:Y720955 JR720952:JU720955 TN720952:TQ720955 ADJ720952:ADM720955 ANF720952:ANI720955 AXB720952:AXE720955 BGX720952:BHA720955 BQT720952:BQW720955 CAP720952:CAS720955 CKL720952:CKO720955 CUH720952:CUK720955 DED720952:DEG720955 DNZ720952:DOC720955 DXV720952:DXY720955 EHR720952:EHU720955 ERN720952:ERQ720955 FBJ720952:FBM720955 FLF720952:FLI720955 FVB720952:FVE720955 GEX720952:GFA720955 GOT720952:GOW720955 GYP720952:GYS720955 HIL720952:HIO720955 HSH720952:HSK720955 ICD720952:ICG720955 ILZ720952:IMC720955 IVV720952:IVY720955 JFR720952:JFU720955 JPN720952:JPQ720955 JZJ720952:JZM720955 KJF720952:KJI720955 KTB720952:KTE720955 LCX720952:LDA720955 LMT720952:LMW720955 LWP720952:LWS720955 MGL720952:MGO720955 MQH720952:MQK720955 NAD720952:NAG720955 NJZ720952:NKC720955 NTV720952:NTY720955 ODR720952:ODU720955 ONN720952:ONQ720955 OXJ720952:OXM720955 PHF720952:PHI720955 PRB720952:PRE720955 QAX720952:QBA720955 QKT720952:QKW720955 QUP720952:QUS720955 REL720952:REO720955 ROH720952:ROK720955 RYD720952:RYG720955 SHZ720952:SIC720955 SRV720952:SRY720955 TBR720952:TBU720955 TLN720952:TLQ720955 TVJ720952:TVM720955 UFF720952:UFI720955 UPB720952:UPE720955 UYX720952:UZA720955 VIT720952:VIW720955 VSP720952:VSS720955 WCL720952:WCO720955 WMH720952:WMK720955 WWD720952:WWG720955 V786488:Y786491 JR786488:JU786491 TN786488:TQ786491 ADJ786488:ADM786491 ANF786488:ANI786491 AXB786488:AXE786491 BGX786488:BHA786491 BQT786488:BQW786491 CAP786488:CAS786491 CKL786488:CKO786491 CUH786488:CUK786491 DED786488:DEG786491 DNZ786488:DOC786491 DXV786488:DXY786491 EHR786488:EHU786491 ERN786488:ERQ786491 FBJ786488:FBM786491 FLF786488:FLI786491 FVB786488:FVE786491 GEX786488:GFA786491 GOT786488:GOW786491 GYP786488:GYS786491 HIL786488:HIO786491 HSH786488:HSK786491 ICD786488:ICG786491 ILZ786488:IMC786491 IVV786488:IVY786491 JFR786488:JFU786491 JPN786488:JPQ786491 JZJ786488:JZM786491 KJF786488:KJI786491 KTB786488:KTE786491 LCX786488:LDA786491 LMT786488:LMW786491 LWP786488:LWS786491 MGL786488:MGO786491 MQH786488:MQK786491 NAD786488:NAG786491 NJZ786488:NKC786491 NTV786488:NTY786491 ODR786488:ODU786491 ONN786488:ONQ786491 OXJ786488:OXM786491 PHF786488:PHI786491 PRB786488:PRE786491 QAX786488:QBA786491 QKT786488:QKW786491 QUP786488:QUS786491 REL786488:REO786491 ROH786488:ROK786491 RYD786488:RYG786491 SHZ786488:SIC786491 SRV786488:SRY786491 TBR786488:TBU786491 TLN786488:TLQ786491 TVJ786488:TVM786491 UFF786488:UFI786491 UPB786488:UPE786491 UYX786488:UZA786491 VIT786488:VIW786491 VSP786488:VSS786491 WCL786488:WCO786491 WMH786488:WMK786491 WWD786488:WWG786491 V852024:Y852027 JR852024:JU852027 TN852024:TQ852027 ADJ852024:ADM852027 ANF852024:ANI852027 AXB852024:AXE852027 BGX852024:BHA852027 BQT852024:BQW852027 CAP852024:CAS852027 CKL852024:CKO852027 CUH852024:CUK852027 DED852024:DEG852027 DNZ852024:DOC852027 DXV852024:DXY852027 EHR852024:EHU852027 ERN852024:ERQ852027 FBJ852024:FBM852027 FLF852024:FLI852027 FVB852024:FVE852027 GEX852024:GFA852027 GOT852024:GOW852027 GYP852024:GYS852027 HIL852024:HIO852027 HSH852024:HSK852027 ICD852024:ICG852027 ILZ852024:IMC852027 IVV852024:IVY852027 JFR852024:JFU852027 JPN852024:JPQ852027 JZJ852024:JZM852027 KJF852024:KJI852027 KTB852024:KTE852027 LCX852024:LDA852027 LMT852024:LMW852027 LWP852024:LWS852027 MGL852024:MGO852027 MQH852024:MQK852027 NAD852024:NAG852027 NJZ852024:NKC852027 NTV852024:NTY852027 ODR852024:ODU852027 ONN852024:ONQ852027 OXJ852024:OXM852027 PHF852024:PHI852027 PRB852024:PRE852027 QAX852024:QBA852027 QKT852024:QKW852027 QUP852024:QUS852027 REL852024:REO852027 ROH852024:ROK852027 RYD852024:RYG852027 SHZ852024:SIC852027 SRV852024:SRY852027 TBR852024:TBU852027 TLN852024:TLQ852027 TVJ852024:TVM852027 UFF852024:UFI852027 UPB852024:UPE852027 UYX852024:UZA852027 VIT852024:VIW852027 VSP852024:VSS852027 WCL852024:WCO852027 WMH852024:WMK852027 WWD852024:WWG852027 V917560:Y917563 JR917560:JU917563 TN917560:TQ917563 ADJ917560:ADM917563 ANF917560:ANI917563 AXB917560:AXE917563 BGX917560:BHA917563 BQT917560:BQW917563 CAP917560:CAS917563 CKL917560:CKO917563 CUH917560:CUK917563 DED917560:DEG917563 DNZ917560:DOC917563 DXV917560:DXY917563 EHR917560:EHU917563 ERN917560:ERQ917563 FBJ917560:FBM917563 FLF917560:FLI917563 FVB917560:FVE917563 GEX917560:GFA917563 GOT917560:GOW917563 GYP917560:GYS917563 HIL917560:HIO917563 HSH917560:HSK917563 ICD917560:ICG917563 ILZ917560:IMC917563 IVV917560:IVY917563 JFR917560:JFU917563 JPN917560:JPQ917563 JZJ917560:JZM917563 KJF917560:KJI917563 KTB917560:KTE917563 LCX917560:LDA917563 LMT917560:LMW917563 LWP917560:LWS917563 MGL917560:MGO917563 MQH917560:MQK917563 NAD917560:NAG917563 NJZ917560:NKC917563 NTV917560:NTY917563 ODR917560:ODU917563 ONN917560:ONQ917563 OXJ917560:OXM917563 PHF917560:PHI917563 PRB917560:PRE917563 QAX917560:QBA917563 QKT917560:QKW917563 QUP917560:QUS917563 REL917560:REO917563 ROH917560:ROK917563 RYD917560:RYG917563 SHZ917560:SIC917563 SRV917560:SRY917563 TBR917560:TBU917563 TLN917560:TLQ917563 TVJ917560:TVM917563 UFF917560:UFI917563 UPB917560:UPE917563 UYX917560:UZA917563 VIT917560:VIW917563 VSP917560:VSS917563 WCL917560:WCO917563 WMH917560:WMK917563 WWD917560:WWG917563 V983096:Y983099 JR983096:JU983099 TN983096:TQ983099 ADJ983096:ADM983099 ANF983096:ANI983099 AXB983096:AXE983099 BGX983096:BHA983099 BQT983096:BQW983099 CAP983096:CAS983099 CKL983096:CKO983099 CUH983096:CUK983099 DED983096:DEG983099 DNZ983096:DOC983099 DXV983096:DXY983099 EHR983096:EHU983099 ERN983096:ERQ983099 FBJ983096:FBM983099 FLF983096:FLI983099 FVB983096:FVE983099 GEX983096:GFA983099 GOT983096:GOW983099 GYP983096:GYS983099 HIL983096:HIO983099 HSH983096:HSK983099 ICD983096:ICG983099 ILZ983096:IMC983099 IVV983096:IVY983099 JFR983096:JFU983099 JPN983096:JPQ983099 JZJ983096:JZM983099 KJF983096:KJI983099 KTB983096:KTE983099 LCX983096:LDA983099 LMT983096:LMW983099 LWP983096:LWS983099 MGL983096:MGO983099 MQH983096:MQK983099 NAD983096:NAG983099 NJZ983096:NKC983099 NTV983096:NTY983099 ODR983096:ODU983099 ONN983096:ONQ983099 OXJ983096:OXM983099 PHF983096:PHI983099 PRB983096:PRE983099 QAX983096:QBA983099 QKT983096:QKW983099 QUP983096:QUS983099 REL983096:REO983099 ROH983096:ROK983099 RYD983096:RYG983099 SHZ983096:SIC983099 SRV983096:SRY983099 TBR983096:TBU983099 TLN983096:TLQ983099 TVJ983096:TVM983099 UFF983096:UFI983099 UPB983096:UPE983099 UYX983096:UZA983099 VIT983096:VIW983099 VSP983096:VSS983099 WCL983096:WCO983099 WMH983096:WMK983099 WWD983096:WWG983099" xr:uid="{00000000-0002-0000-0C00-000004000000}">
      <formula1>$AA$1</formula1>
    </dataValidation>
    <dataValidation type="list" allowBlank="1" showInputMessage="1" showErrorMessage="1" sqref="P160:Q160" xr:uid="{13CE3E18-E5BD-4EE2-8B77-CCEDB56DE888}">
      <formula1>"○"</formula1>
    </dataValidation>
    <dataValidation type="list" allowBlank="1" showInputMessage="1" showErrorMessage="1" sqref="P162:Q162" xr:uid="{FE7B30E7-7A0C-46E6-8F92-31273080FDB1}">
      <formula1>"〇"</formula1>
    </dataValidation>
  </dataValidations>
  <pageMargins left="0.70866141732283472" right="0.70866141732283472" top="0.78740157480314965" bottom="0" header="0.31496062992125984" footer="0.31496062992125984"/>
  <pageSetup paperSize="9" scale="92" fitToHeight="0" orientation="portrait" blackAndWhite="1" r:id="rId1"/>
  <rowBreaks count="3" manualBreakCount="3">
    <brk id="56" max="24" man="1"/>
    <brk id="71" max="24" man="1"/>
    <brk id="123" max="24" man="1"/>
  </rowBreaks>
  <extLst>
    <ext xmlns:x14="http://schemas.microsoft.com/office/spreadsheetml/2009/9/main" uri="{78C0D931-6437-407d-A8EE-F0AAD7539E65}">
      <x14:conditionalFormattings>
        <x14:conditionalFormatting xmlns:xm="http://schemas.microsoft.com/office/excel/2006/main">
          <x14:cfRule type="expression" priority="2" id="{5E7BC460-E037-4B74-AFC2-125740612B02}">
            <xm:f>IF('第2号様式別紙2-1（臨床研修（医師）事業計画書）附表A1'!AJ17="入力不可",TRUE,FALSE)</xm:f>
            <x14:dxf>
              <fill>
                <patternFill>
                  <bgColor theme="1"/>
                </patternFill>
              </fill>
            </x14:dxf>
          </x14:cfRule>
          <xm:sqref>B48:D48</xm:sqref>
        </x14:conditionalFormatting>
        <x14:conditionalFormatting xmlns:xm="http://schemas.microsoft.com/office/excel/2006/main">
          <x14:cfRule type="expression" priority="5" id="{AD0C3BEC-0446-45D8-ABA3-0E357631DEE2}">
            <xm:f>IF('第2号様式別紙2-1（臨床研修（医師）事業計画書）附表A2'!AI17="入力不可",TRUE,FALSE)</xm:f>
            <x14:dxf>
              <fill>
                <patternFill>
                  <bgColor theme="1"/>
                </patternFill>
              </fill>
            </x14:dxf>
          </x14:cfRule>
          <xm:sqref>F48:H48</xm:sqref>
        </x14:conditionalFormatting>
        <x14:conditionalFormatting xmlns:xm="http://schemas.microsoft.com/office/excel/2006/main">
          <x14:cfRule type="expression" priority="12" id="{EB463EBC-5912-4533-A61F-6D127AD780E6}">
            <xm:f>IF('第2号様式別紙2-1（臨床研修（医師）事業計画書）附表A1'!AJ17="入力不可",TRUE,FALSE)</xm:f>
            <x14:dxf>
              <fill>
                <patternFill>
                  <bgColor theme="1"/>
                </patternFill>
              </fill>
            </x14:dxf>
          </x14:cfRule>
          <xm:sqref>J39:M39</xm:sqref>
        </x14:conditionalFormatting>
        <x14:conditionalFormatting xmlns:xm="http://schemas.microsoft.com/office/excel/2006/main">
          <x14:cfRule type="expression" priority="9" id="{DF5F230F-B98E-4536-BE7B-E626BE2CEE16}">
            <xm:f>IF('第2号様式別紙2-1（臨床研修（医師）事業計画書）附表A2'!AI17="入力不可",TRUE,FALSE)</xm:f>
            <x14:dxf>
              <fill>
                <patternFill>
                  <bgColor theme="1"/>
                </patternFill>
              </fill>
            </x14:dxf>
          </x14:cfRule>
          <xm:sqref>J40:M40</xm:sqref>
        </x14:conditionalFormatting>
        <x14:conditionalFormatting xmlns:xm="http://schemas.microsoft.com/office/excel/2006/main">
          <x14:cfRule type="expression" priority="11" id="{63B4D6AF-1571-4A56-87D9-18957E94CD4F}">
            <xm:f>IF('第2号様式別紙2-1（臨床研修（医師）事業計画書）附表A1'!AJ17="入力不可",TRUE,FALSE)</xm:f>
            <x14:dxf>
              <fill>
                <patternFill>
                  <bgColor theme="1"/>
                </patternFill>
              </fill>
            </x14:dxf>
          </x14:cfRule>
          <xm:sqref>U39:X39</xm:sqref>
        </x14:conditionalFormatting>
        <x14:conditionalFormatting xmlns:xm="http://schemas.microsoft.com/office/excel/2006/main">
          <x14:cfRule type="expression" priority="7" id="{6D76B9CD-D2A5-4433-A75C-E9B8D578AF81}">
            <xm:f>IF('第2号様式別紙2-1（臨床研修（医師）事業計画書）附表A2'!AI17="入力不可",TRUE,FALSE)</xm:f>
            <x14:dxf>
              <fill>
                <patternFill>
                  <bgColor theme="1"/>
                </patternFill>
              </fill>
            </x14:dxf>
          </x14:cfRule>
          <xm:sqref>U40:X40</xm:sqref>
        </x14:conditionalFormatting>
        <x14:conditionalFormatting xmlns:xm="http://schemas.microsoft.com/office/excel/2006/main">
          <x14:cfRule type="expression" priority="10" id="{1FF21309-B29F-4DCE-A40C-2F27D46EA4F7}">
            <xm:f>IF('第2号様式別紙2-1（臨床研修（医師）事業計画書）附表A2'!AI17="入力不可",TRUE,FALSE)</xm:f>
            <x14:dxf>
              <fill>
                <patternFill>
                  <bgColor theme="1"/>
                </patternFill>
              </fill>
            </x14:dxf>
          </x14:cfRule>
          <xm:sqref>AI41</xm:sqref>
        </x14:conditionalFormatting>
      </x14:conditionalFormattings>
    </ext>
    <ext xmlns:x14="http://schemas.microsoft.com/office/spreadsheetml/2009/9/main" uri="{CCE6A557-97BC-4b89-ADB6-D9C93CAAB3DF}">
      <x14:dataValidations xmlns:xm="http://schemas.microsoft.com/office/excel/2006/main" count="6">
        <x14:dataValidation type="custom" allowBlank="1" showInputMessage="1" showErrorMessage="1" xr:uid="{992189F7-0E63-46C2-AADA-6943C5BAAB62}">
          <x14:formula1>
            <xm:f>IF('第2号様式別紙2-1（臨床研修（医師）事業計画書）附表A1'!AI17="入力不可",FALSE,TRUE)</xm:f>
          </x14:formula1>
          <xm:sqref>J39:M39</xm:sqref>
        </x14:dataValidation>
        <x14:dataValidation type="custom" allowBlank="1" showInputMessage="1" showErrorMessage="1" xr:uid="{7306EEA7-8307-4E2B-BD53-FB64426B37D6}">
          <x14:formula1>
            <xm:f>IF('第2号様式別紙2-1（臨床研修（医師）事業計画書）附表A1'!AI17="入力不可",FALSE,TRUE)</xm:f>
          </x14:formula1>
          <xm:sqref>U39:X39</xm:sqref>
        </x14:dataValidation>
        <x14:dataValidation type="custom" allowBlank="1" showInputMessage="1" showErrorMessage="1" xr:uid="{492F96F8-55B7-4173-A84D-FB38078EEA20}">
          <x14:formula1>
            <xm:f>IF('第2号様式別紙2-1（臨床研修（医師）事業計画書）附表A1'!AI17="入力不可",FALSE,TRUE)</xm:f>
          </x14:formula1>
          <xm:sqref>B48:D48</xm:sqref>
        </x14:dataValidation>
        <x14:dataValidation type="custom" allowBlank="1" showInputMessage="1" showErrorMessage="1" xr:uid="{37C939DF-8336-4AC0-80B9-12B56B34E22C}">
          <x14:formula1>
            <xm:f>IF('第2号様式別紙2-1（臨床研修（医師）事業計画書）附表A2'!AI17="入力不可",FALSE,TRUE)</xm:f>
          </x14:formula1>
          <xm:sqref>J40:M40</xm:sqref>
        </x14:dataValidation>
        <x14:dataValidation type="custom" allowBlank="1" showInputMessage="1" showErrorMessage="1" xr:uid="{021E039F-B4EA-431E-9485-D4C8670F249D}">
          <x14:formula1>
            <xm:f>IF('第2号様式別紙2-1（臨床研修（医師）事業計画書）附表A2'!AI17="入力不可",FALSE,TRUE)</xm:f>
          </x14:formula1>
          <xm:sqref>U40:X40</xm:sqref>
        </x14:dataValidation>
        <x14:dataValidation type="custom" allowBlank="1" showInputMessage="1" showErrorMessage="1" xr:uid="{794B224E-382A-43CC-A88B-FDF121EEE4F7}">
          <x14:formula1>
            <xm:f>IF('第2号様式別紙2-1（臨床研修（医師）事業計画書）附表A2'!AI17="入力不可",FALSE,TRUE)</xm:f>
          </x14:formula1>
          <xm:sqref>F48:H48</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0B0F0"/>
    <pageSetUpPr fitToPage="1"/>
  </sheetPr>
  <dimension ref="A1:AN165"/>
  <sheetViews>
    <sheetView view="pageBreakPreview" topLeftCell="A147" zoomScaleNormal="100" zoomScaleSheetLayoutView="100" workbookViewId="0">
      <selection activeCell="AB7" sqref="AB7"/>
    </sheetView>
  </sheetViews>
  <sheetFormatPr defaultColWidth="3.6640625" defaultRowHeight="13.2"/>
  <cols>
    <col min="1" max="1" width="4.33203125" style="1" customWidth="1"/>
    <col min="2" max="8" width="3.6640625" style="1" customWidth="1"/>
    <col min="9" max="9" width="4.44140625" style="1" customWidth="1"/>
    <col min="10" max="17" width="3.6640625" style="1" customWidth="1"/>
    <col min="18" max="18" width="5.6640625" style="1" customWidth="1"/>
    <col min="19" max="22" width="3.6640625" style="1" customWidth="1"/>
    <col min="23" max="23" width="4.6640625" style="1" customWidth="1"/>
    <col min="24" max="24" width="3.6640625" style="1" customWidth="1"/>
    <col min="25" max="25" width="4.6640625" style="1" customWidth="1"/>
    <col min="26" max="27" width="3.6640625" style="1" customWidth="1"/>
    <col min="28" max="28" width="10" style="1" customWidth="1"/>
    <col min="29" max="33" width="3.6640625" style="1"/>
    <col min="34" max="34" width="6.44140625" style="1" bestFit="1" customWidth="1"/>
    <col min="35" max="38" width="3.6640625" style="1"/>
    <col min="39" max="40" width="0" style="1" hidden="1" customWidth="1"/>
    <col min="41" max="256" width="3.6640625" style="1"/>
    <col min="257" max="257" width="4.33203125" style="1" customWidth="1"/>
    <col min="258" max="278" width="3.6640625" style="1" customWidth="1"/>
    <col min="279" max="279" width="4.6640625" style="1" customWidth="1"/>
    <col min="280" max="280" width="3.6640625" style="1" customWidth="1"/>
    <col min="281" max="281" width="4.6640625" style="1" customWidth="1"/>
    <col min="282" max="283" width="3.6640625" style="1" customWidth="1"/>
    <col min="284" max="284" width="8.6640625" style="1" customWidth="1"/>
    <col min="285" max="294" width="3.6640625" style="1"/>
    <col min="295" max="296" width="0" style="1" hidden="1" customWidth="1"/>
    <col min="297" max="512" width="3.6640625" style="1"/>
    <col min="513" max="513" width="4.33203125" style="1" customWidth="1"/>
    <col min="514" max="534" width="3.6640625" style="1" customWidth="1"/>
    <col min="535" max="535" width="4.6640625" style="1" customWidth="1"/>
    <col min="536" max="536" width="3.6640625" style="1" customWidth="1"/>
    <col min="537" max="537" width="4.6640625" style="1" customWidth="1"/>
    <col min="538" max="539" width="3.6640625" style="1" customWidth="1"/>
    <col min="540" max="540" width="8.6640625" style="1" customWidth="1"/>
    <col min="541" max="550" width="3.6640625" style="1"/>
    <col min="551" max="552" width="0" style="1" hidden="1" customWidth="1"/>
    <col min="553" max="768" width="3.6640625" style="1"/>
    <col min="769" max="769" width="4.33203125" style="1" customWidth="1"/>
    <col min="770" max="790" width="3.6640625" style="1" customWidth="1"/>
    <col min="791" max="791" width="4.6640625" style="1" customWidth="1"/>
    <col min="792" max="792" width="3.6640625" style="1" customWidth="1"/>
    <col min="793" max="793" width="4.6640625" style="1" customWidth="1"/>
    <col min="794" max="795" width="3.6640625" style="1" customWidth="1"/>
    <col min="796" max="796" width="8.6640625" style="1" customWidth="1"/>
    <col min="797" max="806" width="3.6640625" style="1"/>
    <col min="807" max="808" width="0" style="1" hidden="1" customWidth="1"/>
    <col min="809" max="1024" width="3.6640625" style="1"/>
    <col min="1025" max="1025" width="4.33203125" style="1" customWidth="1"/>
    <col min="1026" max="1046" width="3.6640625" style="1" customWidth="1"/>
    <col min="1047" max="1047" width="4.6640625" style="1" customWidth="1"/>
    <col min="1048" max="1048" width="3.6640625" style="1" customWidth="1"/>
    <col min="1049" max="1049" width="4.6640625" style="1" customWidth="1"/>
    <col min="1050" max="1051" width="3.6640625" style="1" customWidth="1"/>
    <col min="1052" max="1052" width="8.6640625" style="1" customWidth="1"/>
    <col min="1053" max="1062" width="3.6640625" style="1"/>
    <col min="1063" max="1064" width="0" style="1" hidden="1" customWidth="1"/>
    <col min="1065" max="1280" width="3.6640625" style="1"/>
    <col min="1281" max="1281" width="4.33203125" style="1" customWidth="1"/>
    <col min="1282" max="1302" width="3.6640625" style="1" customWidth="1"/>
    <col min="1303" max="1303" width="4.6640625" style="1" customWidth="1"/>
    <col min="1304" max="1304" width="3.6640625" style="1" customWidth="1"/>
    <col min="1305" max="1305" width="4.6640625" style="1" customWidth="1"/>
    <col min="1306" max="1307" width="3.6640625" style="1" customWidth="1"/>
    <col min="1308" max="1308" width="8.6640625" style="1" customWidth="1"/>
    <col min="1309" max="1318" width="3.6640625" style="1"/>
    <col min="1319" max="1320" width="0" style="1" hidden="1" customWidth="1"/>
    <col min="1321" max="1536" width="3.6640625" style="1"/>
    <col min="1537" max="1537" width="4.33203125" style="1" customWidth="1"/>
    <col min="1538" max="1558" width="3.6640625" style="1" customWidth="1"/>
    <col min="1559" max="1559" width="4.6640625" style="1" customWidth="1"/>
    <col min="1560" max="1560" width="3.6640625" style="1" customWidth="1"/>
    <col min="1561" max="1561" width="4.6640625" style="1" customWidth="1"/>
    <col min="1562" max="1563" width="3.6640625" style="1" customWidth="1"/>
    <col min="1564" max="1564" width="8.6640625" style="1" customWidth="1"/>
    <col min="1565" max="1574" width="3.6640625" style="1"/>
    <col min="1575" max="1576" width="0" style="1" hidden="1" customWidth="1"/>
    <col min="1577" max="1792" width="3.6640625" style="1"/>
    <col min="1793" max="1793" width="4.33203125" style="1" customWidth="1"/>
    <col min="1794" max="1814" width="3.6640625" style="1" customWidth="1"/>
    <col min="1815" max="1815" width="4.6640625" style="1" customWidth="1"/>
    <col min="1816" max="1816" width="3.6640625" style="1" customWidth="1"/>
    <col min="1817" max="1817" width="4.6640625" style="1" customWidth="1"/>
    <col min="1818" max="1819" width="3.6640625" style="1" customWidth="1"/>
    <col min="1820" max="1820" width="8.6640625" style="1" customWidth="1"/>
    <col min="1821" max="1830" width="3.6640625" style="1"/>
    <col min="1831" max="1832" width="0" style="1" hidden="1" customWidth="1"/>
    <col min="1833" max="2048" width="3.6640625" style="1"/>
    <col min="2049" max="2049" width="4.33203125" style="1" customWidth="1"/>
    <col min="2050" max="2070" width="3.6640625" style="1" customWidth="1"/>
    <col min="2071" max="2071" width="4.6640625" style="1" customWidth="1"/>
    <col min="2072" max="2072" width="3.6640625" style="1" customWidth="1"/>
    <col min="2073" max="2073" width="4.6640625" style="1" customWidth="1"/>
    <col min="2074" max="2075" width="3.6640625" style="1" customWidth="1"/>
    <col min="2076" max="2076" width="8.6640625" style="1" customWidth="1"/>
    <col min="2077" max="2086" width="3.6640625" style="1"/>
    <col min="2087" max="2088" width="0" style="1" hidden="1" customWidth="1"/>
    <col min="2089" max="2304" width="3.6640625" style="1"/>
    <col min="2305" max="2305" width="4.33203125" style="1" customWidth="1"/>
    <col min="2306" max="2326" width="3.6640625" style="1" customWidth="1"/>
    <col min="2327" max="2327" width="4.6640625" style="1" customWidth="1"/>
    <col min="2328" max="2328" width="3.6640625" style="1" customWidth="1"/>
    <col min="2329" max="2329" width="4.6640625" style="1" customWidth="1"/>
    <col min="2330" max="2331" width="3.6640625" style="1" customWidth="1"/>
    <col min="2332" max="2332" width="8.6640625" style="1" customWidth="1"/>
    <col min="2333" max="2342" width="3.6640625" style="1"/>
    <col min="2343" max="2344" width="0" style="1" hidden="1" customWidth="1"/>
    <col min="2345" max="2560" width="3.6640625" style="1"/>
    <col min="2561" max="2561" width="4.33203125" style="1" customWidth="1"/>
    <col min="2562" max="2582" width="3.6640625" style="1" customWidth="1"/>
    <col min="2583" max="2583" width="4.6640625" style="1" customWidth="1"/>
    <col min="2584" max="2584" width="3.6640625" style="1" customWidth="1"/>
    <col min="2585" max="2585" width="4.6640625" style="1" customWidth="1"/>
    <col min="2586" max="2587" width="3.6640625" style="1" customWidth="1"/>
    <col min="2588" max="2588" width="8.6640625" style="1" customWidth="1"/>
    <col min="2589" max="2598" width="3.6640625" style="1"/>
    <col min="2599" max="2600" width="0" style="1" hidden="1" customWidth="1"/>
    <col min="2601" max="2816" width="3.6640625" style="1"/>
    <col min="2817" max="2817" width="4.33203125" style="1" customWidth="1"/>
    <col min="2818" max="2838" width="3.6640625" style="1" customWidth="1"/>
    <col min="2839" max="2839" width="4.6640625" style="1" customWidth="1"/>
    <col min="2840" max="2840" width="3.6640625" style="1" customWidth="1"/>
    <col min="2841" max="2841" width="4.6640625" style="1" customWidth="1"/>
    <col min="2842" max="2843" width="3.6640625" style="1" customWidth="1"/>
    <col min="2844" max="2844" width="8.6640625" style="1" customWidth="1"/>
    <col min="2845" max="2854" width="3.6640625" style="1"/>
    <col min="2855" max="2856" width="0" style="1" hidden="1" customWidth="1"/>
    <col min="2857" max="3072" width="3.6640625" style="1"/>
    <col min="3073" max="3073" width="4.33203125" style="1" customWidth="1"/>
    <col min="3074" max="3094" width="3.6640625" style="1" customWidth="1"/>
    <col min="3095" max="3095" width="4.6640625" style="1" customWidth="1"/>
    <col min="3096" max="3096" width="3.6640625" style="1" customWidth="1"/>
    <col min="3097" max="3097" width="4.6640625" style="1" customWidth="1"/>
    <col min="3098" max="3099" width="3.6640625" style="1" customWidth="1"/>
    <col min="3100" max="3100" width="8.6640625" style="1" customWidth="1"/>
    <col min="3101" max="3110" width="3.6640625" style="1"/>
    <col min="3111" max="3112" width="0" style="1" hidden="1" customWidth="1"/>
    <col min="3113" max="3328" width="3.6640625" style="1"/>
    <col min="3329" max="3329" width="4.33203125" style="1" customWidth="1"/>
    <col min="3330" max="3350" width="3.6640625" style="1" customWidth="1"/>
    <col min="3351" max="3351" width="4.6640625" style="1" customWidth="1"/>
    <col min="3352" max="3352" width="3.6640625" style="1" customWidth="1"/>
    <col min="3353" max="3353" width="4.6640625" style="1" customWidth="1"/>
    <col min="3354" max="3355" width="3.6640625" style="1" customWidth="1"/>
    <col min="3356" max="3356" width="8.6640625" style="1" customWidth="1"/>
    <col min="3357" max="3366" width="3.6640625" style="1"/>
    <col min="3367" max="3368" width="0" style="1" hidden="1" customWidth="1"/>
    <col min="3369" max="3584" width="3.6640625" style="1"/>
    <col min="3585" max="3585" width="4.33203125" style="1" customWidth="1"/>
    <col min="3586" max="3606" width="3.6640625" style="1" customWidth="1"/>
    <col min="3607" max="3607" width="4.6640625" style="1" customWidth="1"/>
    <col min="3608" max="3608" width="3.6640625" style="1" customWidth="1"/>
    <col min="3609" max="3609" width="4.6640625" style="1" customWidth="1"/>
    <col min="3610" max="3611" width="3.6640625" style="1" customWidth="1"/>
    <col min="3612" max="3612" width="8.6640625" style="1" customWidth="1"/>
    <col min="3613" max="3622" width="3.6640625" style="1"/>
    <col min="3623" max="3624" width="0" style="1" hidden="1" customWidth="1"/>
    <col min="3625" max="3840" width="3.6640625" style="1"/>
    <col min="3841" max="3841" width="4.33203125" style="1" customWidth="1"/>
    <col min="3842" max="3862" width="3.6640625" style="1" customWidth="1"/>
    <col min="3863" max="3863" width="4.6640625" style="1" customWidth="1"/>
    <col min="3864" max="3864" width="3.6640625" style="1" customWidth="1"/>
    <col min="3865" max="3865" width="4.6640625" style="1" customWidth="1"/>
    <col min="3866" max="3867" width="3.6640625" style="1" customWidth="1"/>
    <col min="3868" max="3868" width="8.6640625" style="1" customWidth="1"/>
    <col min="3869" max="3878" width="3.6640625" style="1"/>
    <col min="3879" max="3880" width="0" style="1" hidden="1" customWidth="1"/>
    <col min="3881" max="4096" width="3.6640625" style="1"/>
    <col min="4097" max="4097" width="4.33203125" style="1" customWidth="1"/>
    <col min="4098" max="4118" width="3.6640625" style="1" customWidth="1"/>
    <col min="4119" max="4119" width="4.6640625" style="1" customWidth="1"/>
    <col min="4120" max="4120" width="3.6640625" style="1" customWidth="1"/>
    <col min="4121" max="4121" width="4.6640625" style="1" customWidth="1"/>
    <col min="4122" max="4123" width="3.6640625" style="1" customWidth="1"/>
    <col min="4124" max="4124" width="8.6640625" style="1" customWidth="1"/>
    <col min="4125" max="4134" width="3.6640625" style="1"/>
    <col min="4135" max="4136" width="0" style="1" hidden="1" customWidth="1"/>
    <col min="4137" max="4352" width="3.6640625" style="1"/>
    <col min="4353" max="4353" width="4.33203125" style="1" customWidth="1"/>
    <col min="4354" max="4374" width="3.6640625" style="1" customWidth="1"/>
    <col min="4375" max="4375" width="4.6640625" style="1" customWidth="1"/>
    <col min="4376" max="4376" width="3.6640625" style="1" customWidth="1"/>
    <col min="4377" max="4377" width="4.6640625" style="1" customWidth="1"/>
    <col min="4378" max="4379" width="3.6640625" style="1" customWidth="1"/>
    <col min="4380" max="4380" width="8.6640625" style="1" customWidth="1"/>
    <col min="4381" max="4390" width="3.6640625" style="1"/>
    <col min="4391" max="4392" width="0" style="1" hidden="1" customWidth="1"/>
    <col min="4393" max="4608" width="3.6640625" style="1"/>
    <col min="4609" max="4609" width="4.33203125" style="1" customWidth="1"/>
    <col min="4610" max="4630" width="3.6640625" style="1" customWidth="1"/>
    <col min="4631" max="4631" width="4.6640625" style="1" customWidth="1"/>
    <col min="4632" max="4632" width="3.6640625" style="1" customWidth="1"/>
    <col min="4633" max="4633" width="4.6640625" style="1" customWidth="1"/>
    <col min="4634" max="4635" width="3.6640625" style="1" customWidth="1"/>
    <col min="4636" max="4636" width="8.6640625" style="1" customWidth="1"/>
    <col min="4637" max="4646" width="3.6640625" style="1"/>
    <col min="4647" max="4648" width="0" style="1" hidden="1" customWidth="1"/>
    <col min="4649" max="4864" width="3.6640625" style="1"/>
    <col min="4865" max="4865" width="4.33203125" style="1" customWidth="1"/>
    <col min="4866" max="4886" width="3.6640625" style="1" customWidth="1"/>
    <col min="4887" max="4887" width="4.6640625" style="1" customWidth="1"/>
    <col min="4888" max="4888" width="3.6640625" style="1" customWidth="1"/>
    <col min="4889" max="4889" width="4.6640625" style="1" customWidth="1"/>
    <col min="4890" max="4891" width="3.6640625" style="1" customWidth="1"/>
    <col min="4892" max="4892" width="8.6640625" style="1" customWidth="1"/>
    <col min="4893" max="4902" width="3.6640625" style="1"/>
    <col min="4903" max="4904" width="0" style="1" hidden="1" customWidth="1"/>
    <col min="4905" max="5120" width="3.6640625" style="1"/>
    <col min="5121" max="5121" width="4.33203125" style="1" customWidth="1"/>
    <col min="5122" max="5142" width="3.6640625" style="1" customWidth="1"/>
    <col min="5143" max="5143" width="4.6640625" style="1" customWidth="1"/>
    <col min="5144" max="5144" width="3.6640625" style="1" customWidth="1"/>
    <col min="5145" max="5145" width="4.6640625" style="1" customWidth="1"/>
    <col min="5146" max="5147" width="3.6640625" style="1" customWidth="1"/>
    <col min="5148" max="5148" width="8.6640625" style="1" customWidth="1"/>
    <col min="5149" max="5158" width="3.6640625" style="1"/>
    <col min="5159" max="5160" width="0" style="1" hidden="1" customWidth="1"/>
    <col min="5161" max="5376" width="3.6640625" style="1"/>
    <col min="5377" max="5377" width="4.33203125" style="1" customWidth="1"/>
    <col min="5378" max="5398" width="3.6640625" style="1" customWidth="1"/>
    <col min="5399" max="5399" width="4.6640625" style="1" customWidth="1"/>
    <col min="5400" max="5400" width="3.6640625" style="1" customWidth="1"/>
    <col min="5401" max="5401" width="4.6640625" style="1" customWidth="1"/>
    <col min="5402" max="5403" width="3.6640625" style="1" customWidth="1"/>
    <col min="5404" max="5404" width="8.6640625" style="1" customWidth="1"/>
    <col min="5405" max="5414" width="3.6640625" style="1"/>
    <col min="5415" max="5416" width="0" style="1" hidden="1" customWidth="1"/>
    <col min="5417" max="5632" width="3.6640625" style="1"/>
    <col min="5633" max="5633" width="4.33203125" style="1" customWidth="1"/>
    <col min="5634" max="5654" width="3.6640625" style="1" customWidth="1"/>
    <col min="5655" max="5655" width="4.6640625" style="1" customWidth="1"/>
    <col min="5656" max="5656" width="3.6640625" style="1" customWidth="1"/>
    <col min="5657" max="5657" width="4.6640625" style="1" customWidth="1"/>
    <col min="5658" max="5659" width="3.6640625" style="1" customWidth="1"/>
    <col min="5660" max="5660" width="8.6640625" style="1" customWidth="1"/>
    <col min="5661" max="5670" width="3.6640625" style="1"/>
    <col min="5671" max="5672" width="0" style="1" hidden="1" customWidth="1"/>
    <col min="5673" max="5888" width="3.6640625" style="1"/>
    <col min="5889" max="5889" width="4.33203125" style="1" customWidth="1"/>
    <col min="5890" max="5910" width="3.6640625" style="1" customWidth="1"/>
    <col min="5911" max="5911" width="4.6640625" style="1" customWidth="1"/>
    <col min="5912" max="5912" width="3.6640625" style="1" customWidth="1"/>
    <col min="5913" max="5913" width="4.6640625" style="1" customWidth="1"/>
    <col min="5914" max="5915" width="3.6640625" style="1" customWidth="1"/>
    <col min="5916" max="5916" width="8.6640625" style="1" customWidth="1"/>
    <col min="5917" max="5926" width="3.6640625" style="1"/>
    <col min="5927" max="5928" width="0" style="1" hidden="1" customWidth="1"/>
    <col min="5929" max="6144" width="3.6640625" style="1"/>
    <col min="6145" max="6145" width="4.33203125" style="1" customWidth="1"/>
    <col min="6146" max="6166" width="3.6640625" style="1" customWidth="1"/>
    <col min="6167" max="6167" width="4.6640625" style="1" customWidth="1"/>
    <col min="6168" max="6168" width="3.6640625" style="1" customWidth="1"/>
    <col min="6169" max="6169" width="4.6640625" style="1" customWidth="1"/>
    <col min="6170" max="6171" width="3.6640625" style="1" customWidth="1"/>
    <col min="6172" max="6172" width="8.6640625" style="1" customWidth="1"/>
    <col min="6173" max="6182" width="3.6640625" style="1"/>
    <col min="6183" max="6184" width="0" style="1" hidden="1" customWidth="1"/>
    <col min="6185" max="6400" width="3.6640625" style="1"/>
    <col min="6401" max="6401" width="4.33203125" style="1" customWidth="1"/>
    <col min="6402" max="6422" width="3.6640625" style="1" customWidth="1"/>
    <col min="6423" max="6423" width="4.6640625" style="1" customWidth="1"/>
    <col min="6424" max="6424" width="3.6640625" style="1" customWidth="1"/>
    <col min="6425" max="6425" width="4.6640625" style="1" customWidth="1"/>
    <col min="6426" max="6427" width="3.6640625" style="1" customWidth="1"/>
    <col min="6428" max="6428" width="8.6640625" style="1" customWidth="1"/>
    <col min="6429" max="6438" width="3.6640625" style="1"/>
    <col min="6439" max="6440" width="0" style="1" hidden="1" customWidth="1"/>
    <col min="6441" max="6656" width="3.6640625" style="1"/>
    <col min="6657" max="6657" width="4.33203125" style="1" customWidth="1"/>
    <col min="6658" max="6678" width="3.6640625" style="1" customWidth="1"/>
    <col min="6679" max="6679" width="4.6640625" style="1" customWidth="1"/>
    <col min="6680" max="6680" width="3.6640625" style="1" customWidth="1"/>
    <col min="6681" max="6681" width="4.6640625" style="1" customWidth="1"/>
    <col min="6682" max="6683" width="3.6640625" style="1" customWidth="1"/>
    <col min="6684" max="6684" width="8.6640625" style="1" customWidth="1"/>
    <col min="6685" max="6694" width="3.6640625" style="1"/>
    <col min="6695" max="6696" width="0" style="1" hidden="1" customWidth="1"/>
    <col min="6697" max="6912" width="3.6640625" style="1"/>
    <col min="6913" max="6913" width="4.33203125" style="1" customWidth="1"/>
    <col min="6914" max="6934" width="3.6640625" style="1" customWidth="1"/>
    <col min="6935" max="6935" width="4.6640625" style="1" customWidth="1"/>
    <col min="6936" max="6936" width="3.6640625" style="1" customWidth="1"/>
    <col min="6937" max="6937" width="4.6640625" style="1" customWidth="1"/>
    <col min="6938" max="6939" width="3.6640625" style="1" customWidth="1"/>
    <col min="6940" max="6940" width="8.6640625" style="1" customWidth="1"/>
    <col min="6941" max="6950" width="3.6640625" style="1"/>
    <col min="6951" max="6952" width="0" style="1" hidden="1" customWidth="1"/>
    <col min="6953" max="7168" width="3.6640625" style="1"/>
    <col min="7169" max="7169" width="4.33203125" style="1" customWidth="1"/>
    <col min="7170" max="7190" width="3.6640625" style="1" customWidth="1"/>
    <col min="7191" max="7191" width="4.6640625" style="1" customWidth="1"/>
    <col min="7192" max="7192" width="3.6640625" style="1" customWidth="1"/>
    <col min="7193" max="7193" width="4.6640625" style="1" customWidth="1"/>
    <col min="7194" max="7195" width="3.6640625" style="1" customWidth="1"/>
    <col min="7196" max="7196" width="8.6640625" style="1" customWidth="1"/>
    <col min="7197" max="7206" width="3.6640625" style="1"/>
    <col min="7207" max="7208" width="0" style="1" hidden="1" customWidth="1"/>
    <col min="7209" max="7424" width="3.6640625" style="1"/>
    <col min="7425" max="7425" width="4.33203125" style="1" customWidth="1"/>
    <col min="7426" max="7446" width="3.6640625" style="1" customWidth="1"/>
    <col min="7447" max="7447" width="4.6640625" style="1" customWidth="1"/>
    <col min="7448" max="7448" width="3.6640625" style="1" customWidth="1"/>
    <col min="7449" max="7449" width="4.6640625" style="1" customWidth="1"/>
    <col min="7450" max="7451" width="3.6640625" style="1" customWidth="1"/>
    <col min="7452" max="7452" width="8.6640625" style="1" customWidth="1"/>
    <col min="7453" max="7462" width="3.6640625" style="1"/>
    <col min="7463" max="7464" width="0" style="1" hidden="1" customWidth="1"/>
    <col min="7465" max="7680" width="3.6640625" style="1"/>
    <col min="7681" max="7681" width="4.33203125" style="1" customWidth="1"/>
    <col min="7682" max="7702" width="3.6640625" style="1" customWidth="1"/>
    <col min="7703" max="7703" width="4.6640625" style="1" customWidth="1"/>
    <col min="7704" max="7704" width="3.6640625" style="1" customWidth="1"/>
    <col min="7705" max="7705" width="4.6640625" style="1" customWidth="1"/>
    <col min="7706" max="7707" width="3.6640625" style="1" customWidth="1"/>
    <col min="7708" max="7708" width="8.6640625" style="1" customWidth="1"/>
    <col min="7709" max="7718" width="3.6640625" style="1"/>
    <col min="7719" max="7720" width="0" style="1" hidden="1" customWidth="1"/>
    <col min="7721" max="7936" width="3.6640625" style="1"/>
    <col min="7937" max="7937" width="4.33203125" style="1" customWidth="1"/>
    <col min="7938" max="7958" width="3.6640625" style="1" customWidth="1"/>
    <col min="7959" max="7959" width="4.6640625" style="1" customWidth="1"/>
    <col min="7960" max="7960" width="3.6640625" style="1" customWidth="1"/>
    <col min="7961" max="7961" width="4.6640625" style="1" customWidth="1"/>
    <col min="7962" max="7963" width="3.6640625" style="1" customWidth="1"/>
    <col min="7964" max="7964" width="8.6640625" style="1" customWidth="1"/>
    <col min="7965" max="7974" width="3.6640625" style="1"/>
    <col min="7975" max="7976" width="0" style="1" hidden="1" customWidth="1"/>
    <col min="7977" max="8192" width="3.6640625" style="1"/>
    <col min="8193" max="8193" width="4.33203125" style="1" customWidth="1"/>
    <col min="8194" max="8214" width="3.6640625" style="1" customWidth="1"/>
    <col min="8215" max="8215" width="4.6640625" style="1" customWidth="1"/>
    <col min="8216" max="8216" width="3.6640625" style="1" customWidth="1"/>
    <col min="8217" max="8217" width="4.6640625" style="1" customWidth="1"/>
    <col min="8218" max="8219" width="3.6640625" style="1" customWidth="1"/>
    <col min="8220" max="8220" width="8.6640625" style="1" customWidth="1"/>
    <col min="8221" max="8230" width="3.6640625" style="1"/>
    <col min="8231" max="8232" width="0" style="1" hidden="1" customWidth="1"/>
    <col min="8233" max="8448" width="3.6640625" style="1"/>
    <col min="8449" max="8449" width="4.33203125" style="1" customWidth="1"/>
    <col min="8450" max="8470" width="3.6640625" style="1" customWidth="1"/>
    <col min="8471" max="8471" width="4.6640625" style="1" customWidth="1"/>
    <col min="8472" max="8472" width="3.6640625" style="1" customWidth="1"/>
    <col min="8473" max="8473" width="4.6640625" style="1" customWidth="1"/>
    <col min="8474" max="8475" width="3.6640625" style="1" customWidth="1"/>
    <col min="8476" max="8476" width="8.6640625" style="1" customWidth="1"/>
    <col min="8477" max="8486" width="3.6640625" style="1"/>
    <col min="8487" max="8488" width="0" style="1" hidden="1" customWidth="1"/>
    <col min="8489" max="8704" width="3.6640625" style="1"/>
    <col min="8705" max="8705" width="4.33203125" style="1" customWidth="1"/>
    <col min="8706" max="8726" width="3.6640625" style="1" customWidth="1"/>
    <col min="8727" max="8727" width="4.6640625" style="1" customWidth="1"/>
    <col min="8728" max="8728" width="3.6640625" style="1" customWidth="1"/>
    <col min="8729" max="8729" width="4.6640625" style="1" customWidth="1"/>
    <col min="8730" max="8731" width="3.6640625" style="1" customWidth="1"/>
    <col min="8732" max="8732" width="8.6640625" style="1" customWidth="1"/>
    <col min="8733" max="8742" width="3.6640625" style="1"/>
    <col min="8743" max="8744" width="0" style="1" hidden="1" customWidth="1"/>
    <col min="8745" max="8960" width="3.6640625" style="1"/>
    <col min="8961" max="8961" width="4.33203125" style="1" customWidth="1"/>
    <col min="8962" max="8982" width="3.6640625" style="1" customWidth="1"/>
    <col min="8983" max="8983" width="4.6640625" style="1" customWidth="1"/>
    <col min="8984" max="8984" width="3.6640625" style="1" customWidth="1"/>
    <col min="8985" max="8985" width="4.6640625" style="1" customWidth="1"/>
    <col min="8986" max="8987" width="3.6640625" style="1" customWidth="1"/>
    <col min="8988" max="8988" width="8.6640625" style="1" customWidth="1"/>
    <col min="8989" max="8998" width="3.6640625" style="1"/>
    <col min="8999" max="9000" width="0" style="1" hidden="1" customWidth="1"/>
    <col min="9001" max="9216" width="3.6640625" style="1"/>
    <col min="9217" max="9217" width="4.33203125" style="1" customWidth="1"/>
    <col min="9218" max="9238" width="3.6640625" style="1" customWidth="1"/>
    <col min="9239" max="9239" width="4.6640625" style="1" customWidth="1"/>
    <col min="9240" max="9240" width="3.6640625" style="1" customWidth="1"/>
    <col min="9241" max="9241" width="4.6640625" style="1" customWidth="1"/>
    <col min="9242" max="9243" width="3.6640625" style="1" customWidth="1"/>
    <col min="9244" max="9244" width="8.6640625" style="1" customWidth="1"/>
    <col min="9245" max="9254" width="3.6640625" style="1"/>
    <col min="9255" max="9256" width="0" style="1" hidden="1" customWidth="1"/>
    <col min="9257" max="9472" width="3.6640625" style="1"/>
    <col min="9473" max="9473" width="4.33203125" style="1" customWidth="1"/>
    <col min="9474" max="9494" width="3.6640625" style="1" customWidth="1"/>
    <col min="9495" max="9495" width="4.6640625" style="1" customWidth="1"/>
    <col min="9496" max="9496" width="3.6640625" style="1" customWidth="1"/>
    <col min="9497" max="9497" width="4.6640625" style="1" customWidth="1"/>
    <col min="9498" max="9499" width="3.6640625" style="1" customWidth="1"/>
    <col min="9500" max="9500" width="8.6640625" style="1" customWidth="1"/>
    <col min="9501" max="9510" width="3.6640625" style="1"/>
    <col min="9511" max="9512" width="0" style="1" hidden="1" customWidth="1"/>
    <col min="9513" max="9728" width="3.6640625" style="1"/>
    <col min="9729" max="9729" width="4.33203125" style="1" customWidth="1"/>
    <col min="9730" max="9750" width="3.6640625" style="1" customWidth="1"/>
    <col min="9751" max="9751" width="4.6640625" style="1" customWidth="1"/>
    <col min="9752" max="9752" width="3.6640625" style="1" customWidth="1"/>
    <col min="9753" max="9753" width="4.6640625" style="1" customWidth="1"/>
    <col min="9754" max="9755" width="3.6640625" style="1" customWidth="1"/>
    <col min="9756" max="9756" width="8.6640625" style="1" customWidth="1"/>
    <col min="9757" max="9766" width="3.6640625" style="1"/>
    <col min="9767" max="9768" width="0" style="1" hidden="1" customWidth="1"/>
    <col min="9769" max="9984" width="3.6640625" style="1"/>
    <col min="9985" max="9985" width="4.33203125" style="1" customWidth="1"/>
    <col min="9986" max="10006" width="3.6640625" style="1" customWidth="1"/>
    <col min="10007" max="10007" width="4.6640625" style="1" customWidth="1"/>
    <col min="10008" max="10008" width="3.6640625" style="1" customWidth="1"/>
    <col min="10009" max="10009" width="4.6640625" style="1" customWidth="1"/>
    <col min="10010" max="10011" width="3.6640625" style="1" customWidth="1"/>
    <col min="10012" max="10012" width="8.6640625" style="1" customWidth="1"/>
    <col min="10013" max="10022" width="3.6640625" style="1"/>
    <col min="10023" max="10024" width="0" style="1" hidden="1" customWidth="1"/>
    <col min="10025" max="10240" width="3.6640625" style="1"/>
    <col min="10241" max="10241" width="4.33203125" style="1" customWidth="1"/>
    <col min="10242" max="10262" width="3.6640625" style="1" customWidth="1"/>
    <col min="10263" max="10263" width="4.6640625" style="1" customWidth="1"/>
    <col min="10264" max="10264" width="3.6640625" style="1" customWidth="1"/>
    <col min="10265" max="10265" width="4.6640625" style="1" customWidth="1"/>
    <col min="10266" max="10267" width="3.6640625" style="1" customWidth="1"/>
    <col min="10268" max="10268" width="8.6640625" style="1" customWidth="1"/>
    <col min="10269" max="10278" width="3.6640625" style="1"/>
    <col min="10279" max="10280" width="0" style="1" hidden="1" customWidth="1"/>
    <col min="10281" max="10496" width="3.6640625" style="1"/>
    <col min="10497" max="10497" width="4.33203125" style="1" customWidth="1"/>
    <col min="10498" max="10518" width="3.6640625" style="1" customWidth="1"/>
    <col min="10519" max="10519" width="4.6640625" style="1" customWidth="1"/>
    <col min="10520" max="10520" width="3.6640625" style="1" customWidth="1"/>
    <col min="10521" max="10521" width="4.6640625" style="1" customWidth="1"/>
    <col min="10522" max="10523" width="3.6640625" style="1" customWidth="1"/>
    <col min="10524" max="10524" width="8.6640625" style="1" customWidth="1"/>
    <col min="10525" max="10534" width="3.6640625" style="1"/>
    <col min="10535" max="10536" width="0" style="1" hidden="1" customWidth="1"/>
    <col min="10537" max="10752" width="3.6640625" style="1"/>
    <col min="10753" max="10753" width="4.33203125" style="1" customWidth="1"/>
    <col min="10754" max="10774" width="3.6640625" style="1" customWidth="1"/>
    <col min="10775" max="10775" width="4.6640625" style="1" customWidth="1"/>
    <col min="10776" max="10776" width="3.6640625" style="1" customWidth="1"/>
    <col min="10777" max="10777" width="4.6640625" style="1" customWidth="1"/>
    <col min="10778" max="10779" width="3.6640625" style="1" customWidth="1"/>
    <col min="10780" max="10780" width="8.6640625" style="1" customWidth="1"/>
    <col min="10781" max="10790" width="3.6640625" style="1"/>
    <col min="10791" max="10792" width="0" style="1" hidden="1" customWidth="1"/>
    <col min="10793" max="11008" width="3.6640625" style="1"/>
    <col min="11009" max="11009" width="4.33203125" style="1" customWidth="1"/>
    <col min="11010" max="11030" width="3.6640625" style="1" customWidth="1"/>
    <col min="11031" max="11031" width="4.6640625" style="1" customWidth="1"/>
    <col min="11032" max="11032" width="3.6640625" style="1" customWidth="1"/>
    <col min="11033" max="11033" width="4.6640625" style="1" customWidth="1"/>
    <col min="11034" max="11035" width="3.6640625" style="1" customWidth="1"/>
    <col min="11036" max="11036" width="8.6640625" style="1" customWidth="1"/>
    <col min="11037" max="11046" width="3.6640625" style="1"/>
    <col min="11047" max="11048" width="0" style="1" hidden="1" customWidth="1"/>
    <col min="11049" max="11264" width="3.6640625" style="1"/>
    <col min="11265" max="11265" width="4.33203125" style="1" customWidth="1"/>
    <col min="11266" max="11286" width="3.6640625" style="1" customWidth="1"/>
    <col min="11287" max="11287" width="4.6640625" style="1" customWidth="1"/>
    <col min="11288" max="11288" width="3.6640625" style="1" customWidth="1"/>
    <col min="11289" max="11289" width="4.6640625" style="1" customWidth="1"/>
    <col min="11290" max="11291" width="3.6640625" style="1" customWidth="1"/>
    <col min="11292" max="11292" width="8.6640625" style="1" customWidth="1"/>
    <col min="11293" max="11302" width="3.6640625" style="1"/>
    <col min="11303" max="11304" width="0" style="1" hidden="1" customWidth="1"/>
    <col min="11305" max="11520" width="3.6640625" style="1"/>
    <col min="11521" max="11521" width="4.33203125" style="1" customWidth="1"/>
    <col min="11522" max="11542" width="3.6640625" style="1" customWidth="1"/>
    <col min="11543" max="11543" width="4.6640625" style="1" customWidth="1"/>
    <col min="11544" max="11544" width="3.6640625" style="1" customWidth="1"/>
    <col min="11545" max="11545" width="4.6640625" style="1" customWidth="1"/>
    <col min="11546" max="11547" width="3.6640625" style="1" customWidth="1"/>
    <col min="11548" max="11548" width="8.6640625" style="1" customWidth="1"/>
    <col min="11549" max="11558" width="3.6640625" style="1"/>
    <col min="11559" max="11560" width="0" style="1" hidden="1" customWidth="1"/>
    <col min="11561" max="11776" width="3.6640625" style="1"/>
    <col min="11777" max="11777" width="4.33203125" style="1" customWidth="1"/>
    <col min="11778" max="11798" width="3.6640625" style="1" customWidth="1"/>
    <col min="11799" max="11799" width="4.6640625" style="1" customWidth="1"/>
    <col min="11800" max="11800" width="3.6640625" style="1" customWidth="1"/>
    <col min="11801" max="11801" width="4.6640625" style="1" customWidth="1"/>
    <col min="11802" max="11803" width="3.6640625" style="1" customWidth="1"/>
    <col min="11804" max="11804" width="8.6640625" style="1" customWidth="1"/>
    <col min="11805" max="11814" width="3.6640625" style="1"/>
    <col min="11815" max="11816" width="0" style="1" hidden="1" customWidth="1"/>
    <col min="11817" max="12032" width="3.6640625" style="1"/>
    <col min="12033" max="12033" width="4.33203125" style="1" customWidth="1"/>
    <col min="12034" max="12054" width="3.6640625" style="1" customWidth="1"/>
    <col min="12055" max="12055" width="4.6640625" style="1" customWidth="1"/>
    <col min="12056" max="12056" width="3.6640625" style="1" customWidth="1"/>
    <col min="12057" max="12057" width="4.6640625" style="1" customWidth="1"/>
    <col min="12058" max="12059" width="3.6640625" style="1" customWidth="1"/>
    <col min="12060" max="12060" width="8.6640625" style="1" customWidth="1"/>
    <col min="12061" max="12070" width="3.6640625" style="1"/>
    <col min="12071" max="12072" width="0" style="1" hidden="1" customWidth="1"/>
    <col min="12073" max="12288" width="3.6640625" style="1"/>
    <col min="12289" max="12289" width="4.33203125" style="1" customWidth="1"/>
    <col min="12290" max="12310" width="3.6640625" style="1" customWidth="1"/>
    <col min="12311" max="12311" width="4.6640625" style="1" customWidth="1"/>
    <col min="12312" max="12312" width="3.6640625" style="1" customWidth="1"/>
    <col min="12313" max="12313" width="4.6640625" style="1" customWidth="1"/>
    <col min="12314" max="12315" width="3.6640625" style="1" customWidth="1"/>
    <col min="12316" max="12316" width="8.6640625" style="1" customWidth="1"/>
    <col min="12317" max="12326" width="3.6640625" style="1"/>
    <col min="12327" max="12328" width="0" style="1" hidden="1" customWidth="1"/>
    <col min="12329" max="12544" width="3.6640625" style="1"/>
    <col min="12545" max="12545" width="4.33203125" style="1" customWidth="1"/>
    <col min="12546" max="12566" width="3.6640625" style="1" customWidth="1"/>
    <col min="12567" max="12567" width="4.6640625" style="1" customWidth="1"/>
    <col min="12568" max="12568" width="3.6640625" style="1" customWidth="1"/>
    <col min="12569" max="12569" width="4.6640625" style="1" customWidth="1"/>
    <col min="12570" max="12571" width="3.6640625" style="1" customWidth="1"/>
    <col min="12572" max="12572" width="8.6640625" style="1" customWidth="1"/>
    <col min="12573" max="12582" width="3.6640625" style="1"/>
    <col min="12583" max="12584" width="0" style="1" hidden="1" customWidth="1"/>
    <col min="12585" max="12800" width="3.6640625" style="1"/>
    <col min="12801" max="12801" width="4.33203125" style="1" customWidth="1"/>
    <col min="12802" max="12822" width="3.6640625" style="1" customWidth="1"/>
    <col min="12823" max="12823" width="4.6640625" style="1" customWidth="1"/>
    <col min="12824" max="12824" width="3.6640625" style="1" customWidth="1"/>
    <col min="12825" max="12825" width="4.6640625" style="1" customWidth="1"/>
    <col min="12826" max="12827" width="3.6640625" style="1" customWidth="1"/>
    <col min="12828" max="12828" width="8.6640625" style="1" customWidth="1"/>
    <col min="12829" max="12838" width="3.6640625" style="1"/>
    <col min="12839" max="12840" width="0" style="1" hidden="1" customWidth="1"/>
    <col min="12841" max="13056" width="3.6640625" style="1"/>
    <col min="13057" max="13057" width="4.33203125" style="1" customWidth="1"/>
    <col min="13058" max="13078" width="3.6640625" style="1" customWidth="1"/>
    <col min="13079" max="13079" width="4.6640625" style="1" customWidth="1"/>
    <col min="13080" max="13080" width="3.6640625" style="1" customWidth="1"/>
    <col min="13081" max="13081" width="4.6640625" style="1" customWidth="1"/>
    <col min="13082" max="13083" width="3.6640625" style="1" customWidth="1"/>
    <col min="13084" max="13084" width="8.6640625" style="1" customWidth="1"/>
    <col min="13085" max="13094" width="3.6640625" style="1"/>
    <col min="13095" max="13096" width="0" style="1" hidden="1" customWidth="1"/>
    <col min="13097" max="13312" width="3.6640625" style="1"/>
    <col min="13313" max="13313" width="4.33203125" style="1" customWidth="1"/>
    <col min="13314" max="13334" width="3.6640625" style="1" customWidth="1"/>
    <col min="13335" max="13335" width="4.6640625" style="1" customWidth="1"/>
    <col min="13336" max="13336" width="3.6640625" style="1" customWidth="1"/>
    <col min="13337" max="13337" width="4.6640625" style="1" customWidth="1"/>
    <col min="13338" max="13339" width="3.6640625" style="1" customWidth="1"/>
    <col min="13340" max="13340" width="8.6640625" style="1" customWidth="1"/>
    <col min="13341" max="13350" width="3.6640625" style="1"/>
    <col min="13351" max="13352" width="0" style="1" hidden="1" customWidth="1"/>
    <col min="13353" max="13568" width="3.6640625" style="1"/>
    <col min="13569" max="13569" width="4.33203125" style="1" customWidth="1"/>
    <col min="13570" max="13590" width="3.6640625" style="1" customWidth="1"/>
    <col min="13591" max="13591" width="4.6640625" style="1" customWidth="1"/>
    <col min="13592" max="13592" width="3.6640625" style="1" customWidth="1"/>
    <col min="13593" max="13593" width="4.6640625" style="1" customWidth="1"/>
    <col min="13594" max="13595" width="3.6640625" style="1" customWidth="1"/>
    <col min="13596" max="13596" width="8.6640625" style="1" customWidth="1"/>
    <col min="13597" max="13606" width="3.6640625" style="1"/>
    <col min="13607" max="13608" width="0" style="1" hidden="1" customWidth="1"/>
    <col min="13609" max="13824" width="3.6640625" style="1"/>
    <col min="13825" max="13825" width="4.33203125" style="1" customWidth="1"/>
    <col min="13826" max="13846" width="3.6640625" style="1" customWidth="1"/>
    <col min="13847" max="13847" width="4.6640625" style="1" customWidth="1"/>
    <col min="13848" max="13848" width="3.6640625" style="1" customWidth="1"/>
    <col min="13849" max="13849" width="4.6640625" style="1" customWidth="1"/>
    <col min="13850" max="13851" width="3.6640625" style="1" customWidth="1"/>
    <col min="13852" max="13852" width="8.6640625" style="1" customWidth="1"/>
    <col min="13853" max="13862" width="3.6640625" style="1"/>
    <col min="13863" max="13864" width="0" style="1" hidden="1" customWidth="1"/>
    <col min="13865" max="14080" width="3.6640625" style="1"/>
    <col min="14081" max="14081" width="4.33203125" style="1" customWidth="1"/>
    <col min="14082" max="14102" width="3.6640625" style="1" customWidth="1"/>
    <col min="14103" max="14103" width="4.6640625" style="1" customWidth="1"/>
    <col min="14104" max="14104" width="3.6640625" style="1" customWidth="1"/>
    <col min="14105" max="14105" width="4.6640625" style="1" customWidth="1"/>
    <col min="14106" max="14107" width="3.6640625" style="1" customWidth="1"/>
    <col min="14108" max="14108" width="8.6640625" style="1" customWidth="1"/>
    <col min="14109" max="14118" width="3.6640625" style="1"/>
    <col min="14119" max="14120" width="0" style="1" hidden="1" customWidth="1"/>
    <col min="14121" max="14336" width="3.6640625" style="1"/>
    <col min="14337" max="14337" width="4.33203125" style="1" customWidth="1"/>
    <col min="14338" max="14358" width="3.6640625" style="1" customWidth="1"/>
    <col min="14359" max="14359" width="4.6640625" style="1" customWidth="1"/>
    <col min="14360" max="14360" width="3.6640625" style="1" customWidth="1"/>
    <col min="14361" max="14361" width="4.6640625" style="1" customWidth="1"/>
    <col min="14362" max="14363" width="3.6640625" style="1" customWidth="1"/>
    <col min="14364" max="14364" width="8.6640625" style="1" customWidth="1"/>
    <col min="14365" max="14374" width="3.6640625" style="1"/>
    <col min="14375" max="14376" width="0" style="1" hidden="1" customWidth="1"/>
    <col min="14377" max="14592" width="3.6640625" style="1"/>
    <col min="14593" max="14593" width="4.33203125" style="1" customWidth="1"/>
    <col min="14594" max="14614" width="3.6640625" style="1" customWidth="1"/>
    <col min="14615" max="14615" width="4.6640625" style="1" customWidth="1"/>
    <col min="14616" max="14616" width="3.6640625" style="1" customWidth="1"/>
    <col min="14617" max="14617" width="4.6640625" style="1" customWidth="1"/>
    <col min="14618" max="14619" width="3.6640625" style="1" customWidth="1"/>
    <col min="14620" max="14620" width="8.6640625" style="1" customWidth="1"/>
    <col min="14621" max="14630" width="3.6640625" style="1"/>
    <col min="14631" max="14632" width="0" style="1" hidden="1" customWidth="1"/>
    <col min="14633" max="14848" width="3.6640625" style="1"/>
    <col min="14849" max="14849" width="4.33203125" style="1" customWidth="1"/>
    <col min="14850" max="14870" width="3.6640625" style="1" customWidth="1"/>
    <col min="14871" max="14871" width="4.6640625" style="1" customWidth="1"/>
    <col min="14872" max="14872" width="3.6640625" style="1" customWidth="1"/>
    <col min="14873" max="14873" width="4.6640625" style="1" customWidth="1"/>
    <col min="14874" max="14875" width="3.6640625" style="1" customWidth="1"/>
    <col min="14876" max="14876" width="8.6640625" style="1" customWidth="1"/>
    <col min="14877" max="14886" width="3.6640625" style="1"/>
    <col min="14887" max="14888" width="0" style="1" hidden="1" customWidth="1"/>
    <col min="14889" max="15104" width="3.6640625" style="1"/>
    <col min="15105" max="15105" width="4.33203125" style="1" customWidth="1"/>
    <col min="15106" max="15126" width="3.6640625" style="1" customWidth="1"/>
    <col min="15127" max="15127" width="4.6640625" style="1" customWidth="1"/>
    <col min="15128" max="15128" width="3.6640625" style="1" customWidth="1"/>
    <col min="15129" max="15129" width="4.6640625" style="1" customWidth="1"/>
    <col min="15130" max="15131" width="3.6640625" style="1" customWidth="1"/>
    <col min="15132" max="15132" width="8.6640625" style="1" customWidth="1"/>
    <col min="15133" max="15142" width="3.6640625" style="1"/>
    <col min="15143" max="15144" width="0" style="1" hidden="1" customWidth="1"/>
    <col min="15145" max="15360" width="3.6640625" style="1"/>
    <col min="15361" max="15361" width="4.33203125" style="1" customWidth="1"/>
    <col min="15362" max="15382" width="3.6640625" style="1" customWidth="1"/>
    <col min="15383" max="15383" width="4.6640625" style="1" customWidth="1"/>
    <col min="15384" max="15384" width="3.6640625" style="1" customWidth="1"/>
    <col min="15385" max="15385" width="4.6640625" style="1" customWidth="1"/>
    <col min="15386" max="15387" width="3.6640625" style="1" customWidth="1"/>
    <col min="15388" max="15388" width="8.6640625" style="1" customWidth="1"/>
    <col min="15389" max="15398" width="3.6640625" style="1"/>
    <col min="15399" max="15400" width="0" style="1" hidden="1" customWidth="1"/>
    <col min="15401" max="15616" width="3.6640625" style="1"/>
    <col min="15617" max="15617" width="4.33203125" style="1" customWidth="1"/>
    <col min="15618" max="15638" width="3.6640625" style="1" customWidth="1"/>
    <col min="15639" max="15639" width="4.6640625" style="1" customWidth="1"/>
    <col min="15640" max="15640" width="3.6640625" style="1" customWidth="1"/>
    <col min="15641" max="15641" width="4.6640625" style="1" customWidth="1"/>
    <col min="15642" max="15643" width="3.6640625" style="1" customWidth="1"/>
    <col min="15644" max="15644" width="8.6640625" style="1" customWidth="1"/>
    <col min="15645" max="15654" width="3.6640625" style="1"/>
    <col min="15655" max="15656" width="0" style="1" hidden="1" customWidth="1"/>
    <col min="15657" max="15872" width="3.6640625" style="1"/>
    <col min="15873" max="15873" width="4.33203125" style="1" customWidth="1"/>
    <col min="15874" max="15894" width="3.6640625" style="1" customWidth="1"/>
    <col min="15895" max="15895" width="4.6640625" style="1" customWidth="1"/>
    <col min="15896" max="15896" width="3.6640625" style="1" customWidth="1"/>
    <col min="15897" max="15897" width="4.6640625" style="1" customWidth="1"/>
    <col min="15898" max="15899" width="3.6640625" style="1" customWidth="1"/>
    <col min="15900" max="15900" width="8.6640625" style="1" customWidth="1"/>
    <col min="15901" max="15910" width="3.6640625" style="1"/>
    <col min="15911" max="15912" width="0" style="1" hidden="1" customWidth="1"/>
    <col min="15913" max="16128" width="3.6640625" style="1"/>
    <col min="16129" max="16129" width="4.33203125" style="1" customWidth="1"/>
    <col min="16130" max="16150" width="3.6640625" style="1" customWidth="1"/>
    <col min="16151" max="16151" width="4.6640625" style="1" customWidth="1"/>
    <col min="16152" max="16152" width="3.6640625" style="1" customWidth="1"/>
    <col min="16153" max="16153" width="4.6640625" style="1" customWidth="1"/>
    <col min="16154" max="16155" width="3.6640625" style="1" customWidth="1"/>
    <col min="16156" max="16156" width="8.6640625" style="1" customWidth="1"/>
    <col min="16157" max="16166" width="3.6640625" style="1"/>
    <col min="16167" max="16168" width="0" style="1" hidden="1" customWidth="1"/>
    <col min="16169" max="16384" width="3.6640625" style="1"/>
  </cols>
  <sheetData>
    <row r="1" spans="1:29" ht="18.75" customHeight="1">
      <c r="A1" s="1" t="s">
        <v>549</v>
      </c>
      <c r="B1" s="298"/>
      <c r="AA1" s="1" t="s">
        <v>370</v>
      </c>
    </row>
    <row r="2" spans="1:29" ht="9" customHeight="1"/>
    <row r="3" spans="1:29" ht="18.75" customHeight="1">
      <c r="A3" s="846" t="s">
        <v>550</v>
      </c>
      <c r="B3" s="846"/>
      <c r="C3" s="846"/>
      <c r="D3" s="846"/>
      <c r="E3" s="846"/>
      <c r="F3" s="846"/>
      <c r="G3" s="846"/>
      <c r="H3" s="846"/>
      <c r="I3" s="846"/>
      <c r="J3" s="846"/>
      <c r="K3" s="846"/>
      <c r="L3" s="846"/>
      <c r="M3" s="846"/>
      <c r="N3" s="846"/>
      <c r="O3" s="846"/>
      <c r="P3" s="846"/>
      <c r="Q3" s="846"/>
      <c r="R3" s="846"/>
      <c r="S3" s="846"/>
      <c r="T3" s="846"/>
      <c r="U3" s="846"/>
      <c r="V3" s="846"/>
      <c r="W3" s="846"/>
      <c r="X3" s="846"/>
      <c r="Y3" s="846"/>
      <c r="AA3" s="1" t="s">
        <v>183</v>
      </c>
    </row>
    <row r="4" spans="1:29" ht="9" customHeight="1"/>
    <row r="5" spans="1:29" ht="18.75" customHeight="1">
      <c r="L5" s="10"/>
      <c r="N5" s="73" t="s">
        <v>372</v>
      </c>
    </row>
    <row r="6" spans="1:29" ht="18.75" customHeight="1">
      <c r="N6" s="1251"/>
      <c r="O6" s="1251"/>
      <c r="P6" s="1251"/>
      <c r="Q6" s="1251"/>
      <c r="R6" s="1251"/>
      <c r="S6" s="1251"/>
      <c r="T6" s="1251"/>
      <c r="U6" s="1251"/>
      <c r="V6" s="1251"/>
      <c r="W6" s="1251"/>
      <c r="X6" s="1251"/>
      <c r="Y6" s="1251"/>
    </row>
    <row r="7" spans="1:29" ht="18.75" customHeight="1">
      <c r="A7" s="1" t="s">
        <v>373</v>
      </c>
      <c r="I7" s="147"/>
      <c r="J7" s="1" t="s">
        <v>374</v>
      </c>
      <c r="N7" s="19"/>
      <c r="O7" s="19"/>
      <c r="P7" s="19"/>
      <c r="Q7" s="19"/>
      <c r="R7" s="19"/>
      <c r="S7" s="19"/>
      <c r="T7" s="19"/>
      <c r="U7" s="19"/>
      <c r="V7" s="19"/>
      <c r="W7" s="19"/>
      <c r="X7" s="19"/>
      <c r="Y7" s="19"/>
    </row>
    <row r="8" spans="1:29" ht="18.75" customHeight="1">
      <c r="A8" s="1" t="s">
        <v>46</v>
      </c>
      <c r="B8" s="845" t="s">
        <v>375</v>
      </c>
      <c r="C8" s="845"/>
      <c r="D8" s="845"/>
      <c r="E8" s="845"/>
      <c r="F8" s="845"/>
      <c r="G8" s="845"/>
      <c r="H8" s="845"/>
      <c r="I8" s="845"/>
      <c r="J8" s="845"/>
      <c r="K8" s="845"/>
      <c r="L8" s="845"/>
      <c r="M8" s="845"/>
      <c r="N8" s="845"/>
      <c r="O8" s="845"/>
      <c r="P8" s="845"/>
      <c r="Q8" s="845"/>
      <c r="R8" s="845"/>
      <c r="S8" s="845"/>
      <c r="T8" s="845"/>
      <c r="U8" s="845"/>
      <c r="V8" s="845"/>
      <c r="W8" s="845"/>
      <c r="X8" s="845"/>
      <c r="Y8" s="845"/>
    </row>
    <row r="9" spans="1:29" ht="18.75" customHeight="1">
      <c r="B9" s="845"/>
      <c r="C9" s="845"/>
      <c r="D9" s="845"/>
      <c r="E9" s="845"/>
      <c r="F9" s="845"/>
      <c r="G9" s="845"/>
      <c r="H9" s="845"/>
      <c r="I9" s="845"/>
      <c r="J9" s="845"/>
      <c r="K9" s="845"/>
      <c r="L9" s="845"/>
      <c r="M9" s="845"/>
      <c r="N9" s="845"/>
      <c r="O9" s="845"/>
      <c r="P9" s="845"/>
      <c r="Q9" s="845"/>
      <c r="R9" s="845"/>
      <c r="S9" s="845"/>
      <c r="T9" s="845"/>
      <c r="U9" s="845"/>
      <c r="V9" s="845"/>
      <c r="W9" s="845"/>
      <c r="X9" s="845"/>
      <c r="Y9" s="845"/>
    </row>
    <row r="10" spans="1:29" ht="18.75" customHeight="1">
      <c r="N10" s="19"/>
      <c r="O10" s="19"/>
      <c r="P10" s="19"/>
      <c r="Q10" s="19"/>
      <c r="R10" s="19"/>
      <c r="S10" s="19"/>
      <c r="T10" s="19"/>
      <c r="U10" s="19"/>
      <c r="V10" s="19"/>
      <c r="W10" s="19"/>
      <c r="X10" s="19"/>
      <c r="Y10" s="19"/>
    </row>
    <row r="11" spans="1:29" ht="15" customHeight="1">
      <c r="A11" s="1" t="s">
        <v>376</v>
      </c>
    </row>
    <row r="12" spans="1:29" ht="15" customHeight="1">
      <c r="A12" s="1" t="s">
        <v>524</v>
      </c>
      <c r="AC12" s="1" t="s">
        <v>525</v>
      </c>
    </row>
    <row r="13" spans="1:29" ht="15" customHeight="1">
      <c r="B13" s="1228" t="s">
        <v>378</v>
      </c>
      <c r="C13" s="1229"/>
      <c r="D13" s="1229"/>
      <c r="E13" s="1229"/>
      <c r="F13" s="1229"/>
      <c r="G13" s="1229"/>
      <c r="H13" s="1229"/>
      <c r="I13" s="1229"/>
      <c r="J13" s="1229"/>
      <c r="K13" s="1229"/>
      <c r="L13" s="1230"/>
      <c r="M13" s="1234" t="s">
        <v>379</v>
      </c>
      <c r="N13" s="1235"/>
      <c r="O13" s="1235"/>
      <c r="P13" s="1235"/>
      <c r="Q13" s="1235"/>
      <c r="R13" s="1235"/>
      <c r="S13" s="1235"/>
      <c r="T13" s="1235"/>
      <c r="U13" s="1235"/>
      <c r="V13" s="1235"/>
      <c r="W13" s="1235"/>
      <c r="X13" s="1235"/>
      <c r="Y13" s="1236"/>
    </row>
    <row r="14" spans="1:29" ht="15" customHeight="1">
      <c r="B14" s="1231"/>
      <c r="C14" s="1232"/>
      <c r="D14" s="1232"/>
      <c r="E14" s="1232"/>
      <c r="F14" s="1232"/>
      <c r="G14" s="1232"/>
      <c r="H14" s="1232"/>
      <c r="I14" s="1232"/>
      <c r="J14" s="1232"/>
      <c r="K14" s="1232"/>
      <c r="L14" s="1233"/>
      <c r="M14" s="1234" t="s">
        <v>380</v>
      </c>
      <c r="N14" s="1235"/>
      <c r="O14" s="1235"/>
      <c r="P14" s="1236"/>
      <c r="Q14" s="1234" t="s">
        <v>381</v>
      </c>
      <c r="R14" s="1235"/>
      <c r="S14" s="1235"/>
      <c r="T14" s="1236"/>
      <c r="U14" s="1234" t="s">
        <v>382</v>
      </c>
      <c r="V14" s="1235"/>
      <c r="W14" s="1235"/>
      <c r="X14" s="1235"/>
      <c r="Y14" s="1236"/>
    </row>
    <row r="15" spans="1:29" ht="15" customHeight="1">
      <c r="B15" s="74" t="s">
        <v>383</v>
      </c>
      <c r="C15" s="53"/>
      <c r="D15" s="53"/>
      <c r="E15" s="53"/>
      <c r="F15" s="53"/>
      <c r="G15" s="53"/>
      <c r="H15" s="53"/>
      <c r="I15" s="53"/>
      <c r="J15" s="53"/>
      <c r="K15" s="53"/>
      <c r="L15" s="53"/>
      <c r="M15" s="1248">
        <f>'第2号様式別紙2-1（臨床研修（医師）事業計画書）'!D8</f>
        <v>0</v>
      </c>
      <c r="N15" s="1249"/>
      <c r="O15" s="1249"/>
      <c r="P15" s="342" t="s">
        <v>384</v>
      </c>
      <c r="Q15" s="1248">
        <f>'第2号様式別紙2-1（臨床研修（医師）事業計画書）'!D21</f>
        <v>0</v>
      </c>
      <c r="R15" s="1249"/>
      <c r="S15" s="1249"/>
      <c r="T15" s="23" t="s">
        <v>384</v>
      </c>
      <c r="U15" s="51" t="s">
        <v>385</v>
      </c>
      <c r="V15" s="1250">
        <f>SUM(M15+Q15)</f>
        <v>0</v>
      </c>
      <c r="W15" s="1250"/>
      <c r="X15" s="1250"/>
      <c r="Y15" s="23" t="s">
        <v>386</v>
      </c>
    </row>
    <row r="16" spans="1:29" ht="15" customHeight="1">
      <c r="B16" s="74" t="s">
        <v>387</v>
      </c>
      <c r="C16" s="53"/>
      <c r="D16" s="53"/>
      <c r="E16" s="53"/>
      <c r="F16" s="53"/>
      <c r="G16" s="53"/>
      <c r="H16" s="53"/>
      <c r="I16" s="53"/>
      <c r="J16" s="53"/>
      <c r="K16" s="53"/>
      <c r="L16" s="53"/>
      <c r="M16" s="1248">
        <f>'第2号様式別紙2-1（臨床研修（医師）事業計画書）'!E8</f>
        <v>0</v>
      </c>
      <c r="N16" s="1249"/>
      <c r="O16" s="1249"/>
      <c r="P16" s="342" t="s">
        <v>384</v>
      </c>
      <c r="Q16" s="1248">
        <f>'第2号様式別紙2-1（臨床研修（医師）事業計画書）'!E21</f>
        <v>0</v>
      </c>
      <c r="R16" s="1249"/>
      <c r="S16" s="1249"/>
      <c r="T16" s="23" t="s">
        <v>384</v>
      </c>
      <c r="U16" s="149"/>
      <c r="V16" s="1250">
        <f>SUM(M16+Q16)</f>
        <v>0</v>
      </c>
      <c r="W16" s="1250"/>
      <c r="X16" s="1250"/>
      <c r="Y16" s="23" t="s">
        <v>386</v>
      </c>
    </row>
    <row r="17" spans="1:25" ht="15" customHeight="1">
      <c r="B17" s="74" t="s">
        <v>388</v>
      </c>
      <c r="C17" s="53"/>
      <c r="D17" s="53"/>
      <c r="E17" s="53"/>
      <c r="F17" s="53"/>
      <c r="G17" s="53"/>
      <c r="H17" s="53"/>
      <c r="I17" s="53"/>
      <c r="J17" s="53"/>
      <c r="K17" s="53"/>
      <c r="L17" s="53"/>
      <c r="M17" s="1252">
        <f>SUM(M15:O16)</f>
        <v>0</v>
      </c>
      <c r="N17" s="1250"/>
      <c r="O17" s="1250"/>
      <c r="P17" s="342" t="s">
        <v>384</v>
      </c>
      <c r="Q17" s="1299">
        <f>SUM(Q15:S16)</f>
        <v>0</v>
      </c>
      <c r="R17" s="1294"/>
      <c r="S17" s="1294"/>
      <c r="T17" s="343" t="s">
        <v>384</v>
      </c>
      <c r="U17" s="344" t="s">
        <v>389</v>
      </c>
      <c r="V17" s="1294">
        <f>SUM(V15:X16)</f>
        <v>0</v>
      </c>
      <c r="W17" s="1294"/>
      <c r="X17" s="1294"/>
      <c r="Y17" s="23" t="s">
        <v>386</v>
      </c>
    </row>
    <row r="18" spans="1:25" ht="12" customHeight="1">
      <c r="B18" s="73" t="s">
        <v>390</v>
      </c>
      <c r="C18" s="92"/>
      <c r="D18" s="92"/>
      <c r="E18" s="92"/>
      <c r="F18" s="92"/>
      <c r="G18" s="92"/>
      <c r="H18" s="92"/>
      <c r="I18" s="92"/>
      <c r="J18" s="92"/>
      <c r="K18" s="92"/>
      <c r="L18" s="92"/>
      <c r="M18" s="92"/>
      <c r="N18" s="62"/>
      <c r="O18" s="62"/>
      <c r="P18" s="62"/>
      <c r="Q18" s="62"/>
      <c r="R18" s="62"/>
      <c r="S18" s="62"/>
      <c r="T18" s="62"/>
      <c r="U18" s="62"/>
      <c r="V18" s="62"/>
      <c r="W18" s="62"/>
      <c r="X18" s="62"/>
      <c r="Y18" s="62"/>
    </row>
    <row r="19" spans="1:25" ht="12" customHeight="1">
      <c r="B19" s="394" t="s">
        <v>526</v>
      </c>
      <c r="C19" s="394"/>
      <c r="D19" s="394"/>
      <c r="E19" s="394"/>
      <c r="F19" s="394"/>
      <c r="G19" s="394"/>
      <c r="H19" s="394"/>
      <c r="I19" s="394"/>
      <c r="J19" s="394"/>
      <c r="K19" s="394"/>
      <c r="L19" s="394"/>
      <c r="M19" s="394"/>
      <c r="N19" s="363"/>
      <c r="O19" s="363"/>
      <c r="P19" s="363"/>
      <c r="Q19" s="363"/>
      <c r="R19" s="363"/>
      <c r="S19" s="363"/>
      <c r="T19" s="363"/>
      <c r="U19" s="363"/>
      <c r="V19" s="363"/>
      <c r="W19" s="363"/>
      <c r="X19" s="363"/>
      <c r="Y19" s="363"/>
    </row>
    <row r="20" spans="1:25" ht="12" customHeight="1">
      <c r="B20" s="1284" t="s">
        <v>527</v>
      </c>
      <c r="C20" s="1285"/>
      <c r="D20" s="1285"/>
      <c r="E20" s="1285"/>
      <c r="F20" s="1285"/>
      <c r="G20" s="1285"/>
      <c r="H20" s="1285"/>
      <c r="I20" s="1285"/>
      <c r="J20" s="1285"/>
      <c r="K20" s="1285"/>
      <c r="L20" s="1285"/>
      <c r="M20" s="1285"/>
      <c r="N20" s="1285"/>
      <c r="O20" s="1285"/>
      <c r="P20" s="1285"/>
      <c r="Q20" s="1285"/>
      <c r="R20" s="1285"/>
      <c r="S20" s="1285"/>
      <c r="T20" s="1285"/>
      <c r="U20" s="1285"/>
      <c r="V20" s="1285"/>
      <c r="W20" s="1285"/>
      <c r="X20" s="1285"/>
      <c r="Y20" s="1285"/>
    </row>
    <row r="21" spans="1:25" ht="12" customHeight="1">
      <c r="B21" s="363"/>
      <c r="C21" s="394" t="s">
        <v>392</v>
      </c>
      <c r="D21" s="363"/>
      <c r="E21" s="363"/>
      <c r="F21" s="363"/>
      <c r="G21" s="363"/>
      <c r="H21" s="363"/>
      <c r="I21" s="363"/>
      <c r="J21" s="363"/>
      <c r="K21" s="363"/>
      <c r="L21" s="363"/>
      <c r="M21" s="363"/>
      <c r="N21" s="363"/>
      <c r="O21" s="363"/>
      <c r="P21" s="363"/>
      <c r="Q21" s="363"/>
      <c r="R21" s="363"/>
      <c r="S21" s="363"/>
      <c r="T21" s="363"/>
      <c r="U21" s="363"/>
      <c r="V21" s="363"/>
      <c r="W21" s="363"/>
      <c r="X21" s="363"/>
      <c r="Y21" s="363"/>
    </row>
    <row r="22" spans="1:25" ht="9" customHeight="1"/>
    <row r="23" spans="1:25" ht="15" customHeight="1">
      <c r="A23" s="1" t="s">
        <v>393</v>
      </c>
    </row>
    <row r="24" spans="1:25" ht="15" customHeight="1">
      <c r="B24" s="1" t="s">
        <v>394</v>
      </c>
    </row>
    <row r="25" spans="1:25" ht="15" customHeight="1">
      <c r="B25" s="74" t="s">
        <v>395</v>
      </c>
      <c r="C25" s="75"/>
      <c r="D25" s="75"/>
      <c r="E25" s="75"/>
      <c r="F25" s="75"/>
      <c r="G25" s="75"/>
      <c r="H25" s="75"/>
      <c r="I25" s="76"/>
      <c r="J25" s="1243">
        <f>M17</f>
        <v>0</v>
      </c>
      <c r="K25" s="1244"/>
      <c r="L25" s="1244"/>
      <c r="M25" s="1244"/>
      <c r="N25" s="57" t="s">
        <v>386</v>
      </c>
      <c r="O25" s="74" t="s">
        <v>396</v>
      </c>
      <c r="P25" s="53"/>
      <c r="Q25" s="53"/>
      <c r="R25" s="57"/>
      <c r="S25" s="94" t="s">
        <v>397</v>
      </c>
      <c r="T25" s="1289">
        <f>ROUND(J25/12,3)</f>
        <v>0</v>
      </c>
      <c r="U25" s="1289"/>
      <c r="V25" s="1289"/>
      <c r="W25" s="1289"/>
      <c r="X25" s="1289"/>
      <c r="Y25" s="57" t="s">
        <v>386</v>
      </c>
    </row>
    <row r="26" spans="1:25" ht="15" customHeight="1">
      <c r="B26" s="74" t="s">
        <v>398</v>
      </c>
      <c r="C26" s="75"/>
      <c r="D26" s="75"/>
      <c r="E26" s="75"/>
      <c r="F26" s="75"/>
      <c r="G26" s="75"/>
      <c r="H26" s="75"/>
      <c r="I26" s="76"/>
      <c r="J26" s="1243">
        <f>Q17</f>
        <v>0</v>
      </c>
      <c r="K26" s="1244"/>
      <c r="L26" s="1244"/>
      <c r="M26" s="1244"/>
      <c r="N26" s="57" t="s">
        <v>386</v>
      </c>
      <c r="O26" s="74" t="s">
        <v>396</v>
      </c>
      <c r="P26" s="53"/>
      <c r="Q26" s="53"/>
      <c r="R26" s="57"/>
      <c r="S26" s="94" t="s">
        <v>399</v>
      </c>
      <c r="T26" s="1289">
        <f>ROUND(J26/12,3)</f>
        <v>0</v>
      </c>
      <c r="U26" s="1289"/>
      <c r="V26" s="1289"/>
      <c r="W26" s="1289"/>
      <c r="X26" s="1289"/>
      <c r="Y26" s="57" t="s">
        <v>386</v>
      </c>
    </row>
    <row r="27" spans="1:25" ht="15" customHeight="1">
      <c r="B27" s="79"/>
      <c r="C27" s="79"/>
      <c r="D27" s="79"/>
      <c r="E27" s="79"/>
      <c r="F27" s="80"/>
      <c r="G27" s="80"/>
      <c r="H27" s="62"/>
      <c r="I27" s="79"/>
      <c r="J27" s="79"/>
      <c r="K27" s="79"/>
      <c r="L27" s="79"/>
      <c r="M27" s="74"/>
      <c r="N27" s="53"/>
      <c r="O27" s="53"/>
      <c r="P27" s="53" t="s">
        <v>382</v>
      </c>
      <c r="Q27" s="132"/>
      <c r="R27" s="51"/>
      <c r="S27" s="132"/>
      <c r="T27" s="152"/>
      <c r="U27" s="1297">
        <f>SUM(T25:X26)</f>
        <v>0</v>
      </c>
      <c r="V27" s="1246"/>
      <c r="W27" s="1246"/>
      <c r="X27" s="1246"/>
      <c r="Y27" s="57" t="s">
        <v>386</v>
      </c>
    </row>
    <row r="28" spans="1:25" ht="15" customHeight="1">
      <c r="B28" s="19"/>
      <c r="C28" s="19"/>
      <c r="D28" s="19"/>
      <c r="E28" s="19"/>
      <c r="F28" s="82"/>
      <c r="G28" s="82"/>
      <c r="I28" s="19"/>
      <c r="J28" s="19"/>
      <c r="K28" s="19"/>
      <c r="L28" s="19"/>
      <c r="M28" s="74" t="s">
        <v>400</v>
      </c>
      <c r="N28" s="53"/>
      <c r="O28" s="53"/>
      <c r="P28" s="53"/>
      <c r="Q28" s="132"/>
      <c r="R28" s="51"/>
      <c r="S28" s="132"/>
      <c r="T28" s="94" t="s">
        <v>401</v>
      </c>
      <c r="U28" s="1298">
        <f>ROUND(IF(T25=0,IF(J26=0,0,T26),IF(J26=0,T25,(T25+T26)/2)),0)</f>
        <v>0</v>
      </c>
      <c r="V28" s="1238"/>
      <c r="W28" s="1238"/>
      <c r="X28" s="1238"/>
      <c r="Y28" s="57" t="s">
        <v>384</v>
      </c>
    </row>
    <row r="29" spans="1:25" ht="9" customHeight="1"/>
    <row r="30" spans="1:25" ht="15" customHeight="1">
      <c r="B30" s="1" t="s">
        <v>402</v>
      </c>
      <c r="T30" s="19"/>
    </row>
    <row r="31" spans="1:25" ht="15" customHeight="1">
      <c r="B31" s="74" t="s">
        <v>395</v>
      </c>
      <c r="C31" s="75"/>
      <c r="D31" s="75"/>
      <c r="E31" s="75"/>
      <c r="F31" s="75"/>
      <c r="G31" s="75"/>
      <c r="H31" s="75"/>
      <c r="I31" s="76"/>
      <c r="J31" s="1237">
        <f>M15</f>
        <v>0</v>
      </c>
      <c r="K31" s="1238"/>
      <c r="L31" s="1238"/>
      <c r="M31" s="1238"/>
      <c r="N31" s="57" t="s">
        <v>386</v>
      </c>
      <c r="O31" s="74" t="s">
        <v>396</v>
      </c>
      <c r="P31" s="53"/>
      <c r="Q31" s="53"/>
      <c r="R31" s="57"/>
      <c r="S31" s="94" t="s">
        <v>403</v>
      </c>
      <c r="T31" s="1289">
        <f>ROUND(J31/12,3)</f>
        <v>0</v>
      </c>
      <c r="U31" s="1289"/>
      <c r="V31" s="1289"/>
      <c r="W31" s="1289"/>
      <c r="X31" s="1289"/>
      <c r="Y31" s="57" t="s">
        <v>386</v>
      </c>
    </row>
    <row r="32" spans="1:25" ht="15" customHeight="1">
      <c r="B32" s="74" t="s">
        <v>398</v>
      </c>
      <c r="C32" s="75"/>
      <c r="D32" s="75"/>
      <c r="E32" s="75"/>
      <c r="F32" s="75"/>
      <c r="G32" s="75"/>
      <c r="H32" s="75"/>
      <c r="I32" s="76"/>
      <c r="J32" s="1237">
        <f>Q15</f>
        <v>0</v>
      </c>
      <c r="K32" s="1238"/>
      <c r="L32" s="1238"/>
      <c r="M32" s="1238"/>
      <c r="N32" s="57" t="s">
        <v>386</v>
      </c>
      <c r="O32" s="74" t="s">
        <v>396</v>
      </c>
      <c r="P32" s="53"/>
      <c r="Q32" s="53"/>
      <c r="R32" s="57"/>
      <c r="S32" s="94" t="s">
        <v>404</v>
      </c>
      <c r="T32" s="1289">
        <f>ROUND(J32/12,3)</f>
        <v>0</v>
      </c>
      <c r="U32" s="1289"/>
      <c r="V32" s="1289"/>
      <c r="W32" s="1289"/>
      <c r="X32" s="1289"/>
      <c r="Y32" s="57" t="s">
        <v>386</v>
      </c>
    </row>
    <row r="33" spans="1:34" ht="12" customHeight="1">
      <c r="B33" s="1240" t="s">
        <v>405</v>
      </c>
      <c r="C33" s="1240"/>
      <c r="D33" s="1240"/>
      <c r="E33" s="1240"/>
      <c r="F33" s="1240"/>
      <c r="G33" s="1240"/>
      <c r="H33" s="1240"/>
      <c r="I33" s="1240"/>
      <c r="J33" s="1240"/>
      <c r="K33" s="1240"/>
      <c r="L33" s="1240"/>
      <c r="M33" s="1240"/>
      <c r="N33" s="1240"/>
      <c r="O33" s="1240"/>
      <c r="P33" s="1240"/>
      <c r="Q33" s="1240"/>
      <c r="R33" s="1240"/>
      <c r="S33" s="1240"/>
      <c r="T33" s="1240"/>
      <c r="U33" s="1240"/>
      <c r="V33" s="1240"/>
      <c r="W33" s="1240"/>
      <c r="X33" s="1240"/>
      <c r="Y33" s="1240"/>
    </row>
    <row r="34" spans="1:34" ht="12" customHeight="1">
      <c r="B34" s="1098"/>
      <c r="C34" s="1098"/>
      <c r="D34" s="1098"/>
      <c r="E34" s="1098"/>
      <c r="F34" s="1098"/>
      <c r="G34" s="1098"/>
      <c r="H34" s="1098"/>
      <c r="I34" s="1098"/>
      <c r="J34" s="1098"/>
      <c r="K34" s="1098"/>
      <c r="L34" s="1098"/>
      <c r="M34" s="1098"/>
      <c r="N34" s="1098"/>
      <c r="O34" s="1098"/>
      <c r="P34" s="1098"/>
      <c r="Q34" s="1098"/>
      <c r="R34" s="1098"/>
      <c r="S34" s="1098"/>
      <c r="T34" s="1098"/>
      <c r="U34" s="1098"/>
      <c r="V34" s="1098"/>
      <c r="W34" s="1098"/>
      <c r="X34" s="1098"/>
      <c r="Y34" s="1098"/>
    </row>
    <row r="35" spans="1:34" ht="12" customHeight="1">
      <c r="B35" s="1241" t="s">
        <v>406</v>
      </c>
      <c r="C35" s="1241"/>
      <c r="D35" s="1241"/>
      <c r="E35" s="1241"/>
      <c r="F35" s="1241"/>
      <c r="G35" s="1241"/>
      <c r="H35" s="1241"/>
      <c r="I35" s="1241"/>
      <c r="J35" s="1241"/>
      <c r="K35" s="1241"/>
      <c r="L35" s="1241"/>
      <c r="M35" s="1241"/>
      <c r="N35" s="1241"/>
      <c r="O35" s="1241"/>
      <c r="P35" s="1241"/>
      <c r="Q35" s="1241"/>
      <c r="R35" s="1241"/>
      <c r="S35" s="1241"/>
      <c r="T35" s="1241"/>
      <c r="U35" s="1241"/>
      <c r="V35" s="1241"/>
      <c r="W35" s="1241"/>
      <c r="X35" s="1241"/>
      <c r="Y35" s="1241"/>
    </row>
    <row r="36" spans="1:34" ht="12" customHeight="1">
      <c r="B36" s="1242"/>
      <c r="C36" s="1242"/>
      <c r="D36" s="1242"/>
      <c r="E36" s="1242"/>
      <c r="F36" s="1242"/>
      <c r="G36" s="1242"/>
      <c r="H36" s="1242"/>
      <c r="I36" s="1242"/>
      <c r="J36" s="1242"/>
      <c r="K36" s="1242"/>
      <c r="L36" s="1242"/>
      <c r="M36" s="1242"/>
      <c r="N36" s="1242"/>
      <c r="O36" s="1242"/>
      <c r="P36" s="1242"/>
      <c r="Q36" s="1242"/>
      <c r="R36" s="1242"/>
      <c r="S36" s="1242"/>
      <c r="T36" s="1242"/>
      <c r="U36" s="1242"/>
      <c r="V36" s="1242"/>
      <c r="W36" s="1242"/>
      <c r="X36" s="1242"/>
      <c r="Y36" s="1242"/>
    </row>
    <row r="37" spans="1:34" ht="9" customHeight="1">
      <c r="A37" s="73"/>
    </row>
    <row r="38" spans="1:34" ht="15" customHeight="1">
      <c r="A38" s="1" t="s">
        <v>407</v>
      </c>
      <c r="AH38" s="1" t="b">
        <f>IF('第2号様式別紙2-1（臨床研修（医師）事業計画書）附表A2'!AI17="入力不可",FALSE,TRUE)</f>
        <v>1</v>
      </c>
    </row>
    <row r="39" spans="1:34" ht="15" customHeight="1">
      <c r="B39" s="74" t="s">
        <v>408</v>
      </c>
      <c r="C39" s="75"/>
      <c r="D39" s="75"/>
      <c r="E39" s="75"/>
      <c r="F39" s="75"/>
      <c r="G39" s="75"/>
      <c r="H39" s="75"/>
      <c r="I39" s="76"/>
      <c r="J39" s="1219"/>
      <c r="K39" s="1220"/>
      <c r="L39" s="1220"/>
      <c r="M39" s="1220"/>
      <c r="N39" s="57" t="s">
        <v>386</v>
      </c>
      <c r="O39" s="77" t="s">
        <v>409</v>
      </c>
      <c r="P39" s="53"/>
      <c r="Q39" s="53"/>
      <c r="R39" s="53"/>
      <c r="S39" s="133"/>
      <c r="T39" s="345"/>
      <c r="U39" s="1292"/>
      <c r="V39" s="1293"/>
      <c r="W39" s="1293"/>
      <c r="X39" s="1293"/>
      <c r="Y39" s="57" t="s">
        <v>386</v>
      </c>
    </row>
    <row r="40" spans="1:34" ht="15" customHeight="1">
      <c r="B40" s="74" t="s">
        <v>410</v>
      </c>
      <c r="C40" s="75"/>
      <c r="D40" s="75"/>
      <c r="E40" s="75"/>
      <c r="F40" s="75"/>
      <c r="G40" s="75"/>
      <c r="H40" s="75"/>
      <c r="I40" s="76"/>
      <c r="J40" s="1219"/>
      <c r="K40" s="1220"/>
      <c r="L40" s="1220"/>
      <c r="M40" s="1220"/>
      <c r="N40" s="57" t="s">
        <v>386</v>
      </c>
      <c r="O40" s="77" t="s">
        <v>411</v>
      </c>
      <c r="P40" s="53"/>
      <c r="Q40" s="53"/>
      <c r="R40" s="53"/>
      <c r="S40" s="133"/>
      <c r="T40" s="345"/>
      <c r="U40" s="1292"/>
      <c r="V40" s="1293"/>
      <c r="W40" s="1293"/>
      <c r="X40" s="1293"/>
      <c r="Y40" s="57" t="s">
        <v>386</v>
      </c>
    </row>
    <row r="41" spans="1:34" ht="15" customHeight="1">
      <c r="B41" s="79"/>
      <c r="C41" s="79"/>
      <c r="D41" s="79"/>
      <c r="E41" s="79"/>
      <c r="F41" s="80"/>
      <c r="G41" s="80"/>
      <c r="H41" s="62"/>
      <c r="I41" s="79"/>
      <c r="J41" s="79"/>
      <c r="K41" s="79"/>
      <c r="L41" s="79"/>
      <c r="M41" s="74"/>
      <c r="N41" s="53"/>
      <c r="O41" s="53"/>
      <c r="P41" s="53" t="s">
        <v>382</v>
      </c>
      <c r="Q41" s="132"/>
      <c r="R41" s="51"/>
      <c r="S41" s="132"/>
      <c r="T41" s="81"/>
      <c r="U41" s="1295">
        <f>SUM(U39:X40)</f>
        <v>0</v>
      </c>
      <c r="V41" s="1224"/>
      <c r="W41" s="1224"/>
      <c r="X41" s="1224"/>
      <c r="Y41" s="57" t="s">
        <v>386</v>
      </c>
    </row>
    <row r="42" spans="1:34" ht="15" customHeight="1">
      <c r="B42" s="19"/>
      <c r="C42" s="19"/>
      <c r="D42" s="19"/>
      <c r="E42" s="19"/>
      <c r="F42" s="82"/>
      <c r="G42" s="82"/>
      <c r="I42" s="19"/>
      <c r="J42" s="19"/>
      <c r="K42" s="19"/>
      <c r="L42" s="19"/>
      <c r="M42" s="83" t="s">
        <v>412</v>
      </c>
      <c r="N42" s="53"/>
      <c r="O42" s="53"/>
      <c r="P42" s="53"/>
      <c r="Q42" s="132"/>
      <c r="R42" s="51"/>
      <c r="S42" s="132"/>
      <c r="T42" s="133"/>
      <c r="U42" s="1296" t="e">
        <f>ROUNDDOWN(U41/(J39+J40),3)</f>
        <v>#DIV/0!</v>
      </c>
      <c r="V42" s="1226"/>
      <c r="W42" s="1226"/>
      <c r="X42" s="1226"/>
      <c r="Y42" s="57"/>
    </row>
    <row r="43" spans="1:34" ht="6" customHeight="1">
      <c r="B43" s="19"/>
      <c r="C43" s="19"/>
      <c r="D43" s="19"/>
      <c r="E43" s="19"/>
      <c r="F43" s="82"/>
      <c r="G43" s="82"/>
      <c r="I43" s="19"/>
      <c r="J43" s="19"/>
      <c r="K43" s="19"/>
      <c r="L43" s="19"/>
      <c r="M43" s="12"/>
      <c r="Q43" s="19"/>
      <c r="R43" s="130"/>
      <c r="S43" s="19"/>
      <c r="T43" s="19"/>
      <c r="U43" s="346"/>
      <c r="V43" s="85"/>
      <c r="W43" s="85"/>
      <c r="X43" s="85"/>
    </row>
    <row r="44" spans="1:34" ht="12" customHeight="1">
      <c r="B44" s="1227" t="s">
        <v>413</v>
      </c>
      <c r="C44" s="1227"/>
      <c r="D44" s="1227"/>
      <c r="E44" s="1227"/>
      <c r="F44" s="1227"/>
      <c r="G44" s="1227"/>
      <c r="H44" s="1227"/>
      <c r="I44" s="1227"/>
      <c r="J44" s="1227"/>
      <c r="K44" s="1227"/>
      <c r="L44" s="1227"/>
      <c r="M44" s="1227"/>
      <c r="N44" s="1227"/>
      <c r="O44" s="1227"/>
      <c r="P44" s="1227"/>
      <c r="Q44" s="1227"/>
      <c r="R44" s="1227"/>
      <c r="S44" s="1227"/>
      <c r="T44" s="1227"/>
      <c r="U44" s="1227"/>
      <c r="V44" s="1227"/>
      <c r="W44" s="1227"/>
      <c r="X44" s="1227"/>
      <c r="Y44" s="1227"/>
    </row>
    <row r="45" spans="1:34" ht="12" customHeight="1">
      <c r="B45" s="131"/>
      <c r="C45" s="131"/>
      <c r="D45" s="131"/>
      <c r="E45" s="131"/>
      <c r="F45" s="131"/>
      <c r="G45" s="131"/>
      <c r="H45" s="131"/>
      <c r="I45" s="131"/>
      <c r="J45" s="131"/>
      <c r="K45" s="131"/>
      <c r="L45" s="131"/>
      <c r="M45" s="131"/>
      <c r="N45" s="131"/>
      <c r="O45" s="131"/>
      <c r="P45" s="131"/>
      <c r="Q45" s="131"/>
      <c r="R45" s="131"/>
      <c r="S45" s="131"/>
      <c r="T45" s="131"/>
      <c r="U45" s="131"/>
      <c r="V45" s="131"/>
      <c r="W45" s="131"/>
      <c r="X45" s="131"/>
      <c r="Y45" s="131"/>
    </row>
    <row r="46" spans="1:34" ht="15" customHeight="1">
      <c r="A46" s="1" t="s">
        <v>414</v>
      </c>
    </row>
    <row r="47" spans="1:34" ht="15" customHeight="1">
      <c r="B47" s="1286" t="s">
        <v>380</v>
      </c>
      <c r="C47" s="1287"/>
      <c r="D47" s="1287"/>
      <c r="E47" s="1288"/>
      <c r="F47" s="1286" t="s">
        <v>381</v>
      </c>
      <c r="G47" s="1287"/>
      <c r="H47" s="1287"/>
      <c r="I47" s="1288"/>
      <c r="J47" s="1286" t="s">
        <v>382</v>
      </c>
      <c r="K47" s="1287"/>
      <c r="L47" s="1287"/>
      <c r="M47" s="1287"/>
      <c r="N47" s="1288"/>
      <c r="O47" s="492"/>
      <c r="P47" s="363"/>
      <c r="Q47" s="363"/>
      <c r="R47" s="363"/>
      <c r="S47" s="363"/>
      <c r="T47" s="363"/>
      <c r="U47" s="363"/>
      <c r="V47" s="363"/>
      <c r="W47" s="363"/>
      <c r="X47" s="363"/>
      <c r="Y47" s="363"/>
    </row>
    <row r="48" spans="1:34" ht="15" customHeight="1">
      <c r="B48" s="1281"/>
      <c r="C48" s="1282"/>
      <c r="D48" s="1282"/>
      <c r="E48" s="495" t="s">
        <v>384</v>
      </c>
      <c r="F48" s="1281"/>
      <c r="G48" s="1282"/>
      <c r="H48" s="1282"/>
      <c r="I48" s="496" t="s">
        <v>384</v>
      </c>
      <c r="J48" s="497" t="s">
        <v>416</v>
      </c>
      <c r="K48" s="1283">
        <f>B48+F48</f>
        <v>0</v>
      </c>
      <c r="L48" s="1283"/>
      <c r="M48" s="1283"/>
      <c r="N48" s="496" t="s">
        <v>384</v>
      </c>
      <c r="O48" s="492"/>
      <c r="P48" s="363"/>
      <c r="Q48" s="363"/>
      <c r="R48" s="363"/>
      <c r="S48" s="363"/>
      <c r="T48" s="363"/>
      <c r="U48" s="363"/>
      <c r="V48" s="363"/>
      <c r="W48" s="363"/>
      <c r="X48" s="363"/>
      <c r="Y48" s="363"/>
    </row>
    <row r="49" spans="1:40" ht="12" customHeight="1">
      <c r="B49" s="394" t="s">
        <v>528</v>
      </c>
      <c r="C49" s="493"/>
      <c r="D49" s="493"/>
      <c r="E49" s="493"/>
      <c r="F49" s="493"/>
      <c r="G49" s="493"/>
      <c r="H49" s="493"/>
      <c r="I49" s="493"/>
      <c r="J49" s="493"/>
      <c r="K49" s="493"/>
      <c r="L49" s="493"/>
      <c r="M49" s="493"/>
      <c r="N49" s="494"/>
      <c r="O49" s="363"/>
      <c r="P49" s="363"/>
      <c r="Q49" s="363"/>
      <c r="R49" s="363"/>
      <c r="S49" s="363"/>
      <c r="T49" s="363"/>
      <c r="U49" s="363"/>
      <c r="V49" s="363"/>
      <c r="W49" s="363"/>
      <c r="X49" s="363"/>
      <c r="Y49" s="363"/>
    </row>
    <row r="50" spans="1:40" ht="12" customHeight="1">
      <c r="B50" s="394" t="s">
        <v>526</v>
      </c>
      <c r="C50" s="394"/>
      <c r="D50" s="394"/>
      <c r="E50" s="394"/>
      <c r="F50" s="394"/>
      <c r="G50" s="394"/>
      <c r="H50" s="394"/>
      <c r="I50" s="394"/>
      <c r="J50" s="394"/>
      <c r="K50" s="394"/>
      <c r="L50" s="394"/>
      <c r="M50" s="394"/>
      <c r="N50" s="363"/>
      <c r="O50" s="363"/>
      <c r="P50" s="363"/>
      <c r="Q50" s="363"/>
      <c r="R50" s="363"/>
      <c r="S50" s="363"/>
      <c r="T50" s="363"/>
      <c r="U50" s="363"/>
      <c r="V50" s="363"/>
      <c r="W50" s="363"/>
      <c r="X50" s="363"/>
      <c r="Y50" s="363"/>
    </row>
    <row r="51" spans="1:40" ht="12" customHeight="1">
      <c r="B51" s="1284" t="s">
        <v>527</v>
      </c>
      <c r="C51" s="1285"/>
      <c r="D51" s="1285"/>
      <c r="E51" s="1285"/>
      <c r="F51" s="1285"/>
      <c r="G51" s="1285"/>
      <c r="H51" s="1285"/>
      <c r="I51" s="1285"/>
      <c r="J51" s="1285"/>
      <c r="K51" s="1285"/>
      <c r="L51" s="1285"/>
      <c r="M51" s="1285"/>
      <c r="N51" s="1285"/>
      <c r="O51" s="1285"/>
      <c r="P51" s="1285"/>
      <c r="Q51" s="1285"/>
      <c r="R51" s="1285"/>
      <c r="S51" s="1285"/>
      <c r="T51" s="1285"/>
      <c r="U51" s="1285"/>
      <c r="V51" s="1285"/>
      <c r="W51" s="1285"/>
      <c r="X51" s="1285"/>
      <c r="Y51" s="1285"/>
    </row>
    <row r="52" spans="1:40" ht="12" customHeight="1">
      <c r="B52" s="363"/>
      <c r="C52" s="394" t="s">
        <v>392</v>
      </c>
      <c r="D52" s="363"/>
      <c r="E52" s="363"/>
      <c r="F52" s="363"/>
      <c r="G52" s="363"/>
      <c r="H52" s="363"/>
      <c r="I52" s="363"/>
      <c r="J52" s="363"/>
      <c r="K52" s="363"/>
      <c r="L52" s="363"/>
      <c r="M52" s="363"/>
      <c r="N52" s="363"/>
      <c r="O52" s="363"/>
      <c r="P52" s="363"/>
      <c r="Q52" s="363"/>
      <c r="R52" s="363"/>
      <c r="S52" s="363"/>
      <c r="T52" s="363"/>
      <c r="U52" s="363"/>
      <c r="V52" s="363"/>
      <c r="W52" s="363"/>
      <c r="X52" s="363"/>
      <c r="Y52" s="363"/>
    </row>
    <row r="53" spans="1:40" ht="12" customHeight="1">
      <c r="C53" s="73"/>
    </row>
    <row r="54" spans="1:40" ht="15" customHeight="1">
      <c r="A54" s="1" t="s">
        <v>529</v>
      </c>
    </row>
    <row r="55" spans="1:40" ht="15" customHeight="1">
      <c r="P55" s="93"/>
      <c r="Q55" s="1205" t="s">
        <v>418</v>
      </c>
      <c r="R55" s="1206"/>
      <c r="S55" s="1207"/>
      <c r="T55" s="94" t="s">
        <v>419</v>
      </c>
      <c r="U55" s="1208">
        <f>'第2号様式別紙2-2（臨床研修（医師）事業計画書）'!F36</f>
        <v>0</v>
      </c>
      <c r="V55" s="1208"/>
      <c r="W55" s="1208"/>
      <c r="X55" s="1208"/>
      <c r="Y55" s="57" t="s">
        <v>420</v>
      </c>
    </row>
    <row r="56" spans="1:40" ht="15" customHeight="1">
      <c r="Q56" s="19"/>
      <c r="R56" s="19"/>
      <c r="S56" s="19"/>
      <c r="T56" s="19"/>
    </row>
    <row r="57" spans="1:40" ht="15" customHeight="1">
      <c r="A57" s="1" t="s">
        <v>421</v>
      </c>
      <c r="V57" s="1209" t="s">
        <v>422</v>
      </c>
      <c r="W57" s="1209"/>
      <c r="X57" s="1209" t="s">
        <v>423</v>
      </c>
      <c r="Y57" s="1209"/>
    </row>
    <row r="58" spans="1:40" ht="15" customHeight="1">
      <c r="V58" s="1209"/>
      <c r="W58" s="1209"/>
      <c r="X58" s="1209"/>
      <c r="Y58" s="1209"/>
    </row>
    <row r="59" spans="1:40" ht="12" customHeight="1">
      <c r="B59" s="1196" t="s">
        <v>424</v>
      </c>
      <c r="C59" s="1210" t="s">
        <v>425</v>
      </c>
      <c r="D59" s="1210"/>
      <c r="E59" s="1210"/>
      <c r="F59" s="1210"/>
      <c r="G59" s="1210"/>
      <c r="H59" s="1210"/>
      <c r="I59" s="1210"/>
      <c r="J59" s="1210"/>
      <c r="K59" s="1210"/>
      <c r="L59" s="1210"/>
      <c r="M59" s="1210"/>
      <c r="N59" s="1210"/>
      <c r="O59" s="1210"/>
      <c r="P59" s="1210"/>
      <c r="Q59" s="1210"/>
      <c r="R59" s="1210"/>
      <c r="S59" s="1210"/>
      <c r="T59" s="1210"/>
      <c r="U59" s="1210"/>
      <c r="V59" s="1198"/>
      <c r="W59" s="1199"/>
      <c r="X59" s="1198"/>
      <c r="Y59" s="1199"/>
    </row>
    <row r="60" spans="1:40" ht="12" customHeight="1">
      <c r="B60" s="1196"/>
      <c r="C60" s="1210"/>
      <c r="D60" s="1210"/>
      <c r="E60" s="1210"/>
      <c r="F60" s="1210"/>
      <c r="G60" s="1210"/>
      <c r="H60" s="1210"/>
      <c r="I60" s="1210"/>
      <c r="J60" s="1210"/>
      <c r="K60" s="1210"/>
      <c r="L60" s="1210"/>
      <c r="M60" s="1210"/>
      <c r="N60" s="1210"/>
      <c r="O60" s="1210"/>
      <c r="P60" s="1210"/>
      <c r="Q60" s="1210"/>
      <c r="R60" s="1210"/>
      <c r="S60" s="1210"/>
      <c r="T60" s="1210"/>
      <c r="U60" s="1210"/>
      <c r="V60" s="1200"/>
      <c r="W60" s="1201"/>
      <c r="X60" s="1200"/>
      <c r="Y60" s="1201"/>
    </row>
    <row r="61" spans="1:40" ht="12" customHeight="1">
      <c r="B61" s="1196" t="s">
        <v>426</v>
      </c>
      <c r="C61" s="844" t="s">
        <v>427</v>
      </c>
      <c r="D61" s="844"/>
      <c r="E61" s="844"/>
      <c r="F61" s="844"/>
      <c r="G61" s="844"/>
      <c r="H61" s="844"/>
      <c r="I61" s="844"/>
      <c r="J61" s="844"/>
      <c r="K61" s="844"/>
      <c r="L61" s="844"/>
      <c r="M61" s="844"/>
      <c r="N61" s="844"/>
      <c r="O61" s="844"/>
      <c r="P61" s="844"/>
      <c r="Q61" s="844"/>
      <c r="R61" s="844"/>
      <c r="S61" s="844"/>
      <c r="T61" s="844"/>
      <c r="U61" s="1197"/>
      <c r="V61" s="1198"/>
      <c r="W61" s="1199"/>
      <c r="X61" s="1198"/>
      <c r="Y61" s="1199"/>
    </row>
    <row r="62" spans="1:40" ht="12" customHeight="1">
      <c r="B62" s="1196"/>
      <c r="C62" s="844"/>
      <c r="D62" s="844"/>
      <c r="E62" s="844"/>
      <c r="F62" s="844"/>
      <c r="G62" s="844"/>
      <c r="H62" s="844"/>
      <c r="I62" s="844"/>
      <c r="J62" s="844"/>
      <c r="K62" s="844"/>
      <c r="L62" s="844"/>
      <c r="M62" s="844"/>
      <c r="N62" s="844"/>
      <c r="O62" s="844"/>
      <c r="P62" s="844"/>
      <c r="Q62" s="844"/>
      <c r="R62" s="844"/>
      <c r="S62" s="844"/>
      <c r="T62" s="844"/>
      <c r="U62" s="1197"/>
      <c r="V62" s="1200"/>
      <c r="W62" s="1201"/>
      <c r="X62" s="1200"/>
      <c r="Y62" s="1201"/>
    </row>
    <row r="63" spans="1:40" ht="24.9" customHeight="1">
      <c r="A63" s="1114" t="s">
        <v>530</v>
      </c>
      <c r="B63" s="1114"/>
      <c r="C63" s="1114"/>
      <c r="D63" s="1114"/>
      <c r="E63" s="1114"/>
      <c r="F63" s="1114"/>
      <c r="G63" s="1114"/>
      <c r="H63" s="1114"/>
      <c r="I63" s="1114"/>
      <c r="J63" s="1114"/>
      <c r="K63" s="1114"/>
      <c r="L63" s="1114"/>
      <c r="M63" s="1114"/>
      <c r="N63" s="944" t="s">
        <v>429</v>
      </c>
      <c r="O63" s="904"/>
      <c r="P63" s="1173" t="s">
        <v>430</v>
      </c>
      <c r="Q63" s="1174"/>
      <c r="R63" s="1174"/>
      <c r="S63" s="1175"/>
      <c r="T63" s="149" t="s">
        <v>431</v>
      </c>
      <c r="U63" s="1176">
        <f>'第2号様式別紙2-1（臨床研修（医師）事業計画書）'!E42</f>
        <v>0</v>
      </c>
      <c r="V63" s="1177"/>
      <c r="W63" s="1177"/>
      <c r="X63" s="1178"/>
      <c r="Y63" s="57" t="s">
        <v>432</v>
      </c>
    </row>
    <row r="64" spans="1:40" ht="24.9" customHeight="1">
      <c r="A64" s="1114"/>
      <c r="B64" s="1114"/>
      <c r="C64" s="1114"/>
      <c r="D64" s="1114"/>
      <c r="E64" s="1114"/>
      <c r="F64" s="1114"/>
      <c r="G64" s="1114"/>
      <c r="H64" s="1114"/>
      <c r="I64" s="1114"/>
      <c r="J64" s="1114"/>
      <c r="K64" s="1114"/>
      <c r="L64" s="1114"/>
      <c r="M64" s="1114"/>
      <c r="N64" s="1202"/>
      <c r="O64" s="1203"/>
      <c r="P64" s="1173" t="s">
        <v>433</v>
      </c>
      <c r="Q64" s="1174"/>
      <c r="R64" s="1174"/>
      <c r="S64" s="1175"/>
      <c r="T64" s="149" t="s">
        <v>434</v>
      </c>
      <c r="U64" s="1176">
        <f>'第2号様式別紙2-1（臨床研修（医師）事業計画書）'!E44</f>
        <v>0</v>
      </c>
      <c r="V64" s="1177"/>
      <c r="W64" s="1177"/>
      <c r="X64" s="1178"/>
      <c r="Y64" s="57" t="s">
        <v>420</v>
      </c>
      <c r="AM64" s="155"/>
      <c r="AN64" s="155"/>
    </row>
    <row r="65" spans="1:40" ht="24.9" customHeight="1">
      <c r="A65" s="1114" t="s">
        <v>435</v>
      </c>
      <c r="B65" s="1114"/>
      <c r="C65" s="1114"/>
      <c r="D65" s="1114"/>
      <c r="E65" s="1114"/>
      <c r="F65" s="1114"/>
      <c r="G65" s="1114"/>
      <c r="H65" s="1114"/>
      <c r="I65" s="1114"/>
      <c r="J65" s="1114"/>
      <c r="K65" s="1114"/>
      <c r="L65" s="1114"/>
      <c r="M65" s="1114"/>
      <c r="N65" s="1195" t="s">
        <v>436</v>
      </c>
      <c r="O65" s="1170"/>
      <c r="P65" s="1173" t="s">
        <v>430</v>
      </c>
      <c r="Q65" s="1174"/>
      <c r="R65" s="1174"/>
      <c r="S65" s="1175"/>
      <c r="T65" s="149" t="s">
        <v>437</v>
      </c>
      <c r="U65" s="1176">
        <f>'第2号様式別紙2-1（臨床研修（医師）事業計画書）'!Q42</f>
        <v>0</v>
      </c>
      <c r="V65" s="1177"/>
      <c r="W65" s="1177"/>
      <c r="X65" s="1178"/>
      <c r="Y65" s="57" t="s">
        <v>432</v>
      </c>
      <c r="AM65" s="155">
        <v>1</v>
      </c>
      <c r="AN65" s="155">
        <v>2</v>
      </c>
    </row>
    <row r="66" spans="1:40" ht="24.9" customHeight="1">
      <c r="A66" s="1114"/>
      <c r="B66" s="1114"/>
      <c r="C66" s="1114"/>
      <c r="D66" s="1114"/>
      <c r="E66" s="1114"/>
      <c r="F66" s="1114"/>
      <c r="G66" s="1114"/>
      <c r="H66" s="1114"/>
      <c r="I66" s="1114"/>
      <c r="J66" s="1114"/>
      <c r="K66" s="1114"/>
      <c r="L66" s="1114"/>
      <c r="M66" s="1114"/>
      <c r="N66" s="945"/>
      <c r="O66" s="905"/>
      <c r="P66" s="1173" t="s">
        <v>433</v>
      </c>
      <c r="Q66" s="1174"/>
      <c r="R66" s="1174"/>
      <c r="S66" s="1175"/>
      <c r="T66" s="149" t="s">
        <v>438</v>
      </c>
      <c r="U66" s="1176">
        <f>'第2号様式別紙2-1（臨床研修（医師）事業計画書）'!Q44</f>
        <v>0</v>
      </c>
      <c r="V66" s="1177"/>
      <c r="W66" s="1177"/>
      <c r="X66" s="1178"/>
      <c r="Y66" s="57" t="s">
        <v>420</v>
      </c>
      <c r="AM66" s="155">
        <v>2</v>
      </c>
      <c r="AN66" s="155">
        <v>3</v>
      </c>
    </row>
    <row r="67" spans="1:40" ht="13.5" customHeight="1">
      <c r="A67" s="60"/>
      <c r="B67" s="60"/>
      <c r="C67" s="60"/>
      <c r="D67" s="60"/>
      <c r="E67" s="60"/>
      <c r="F67" s="60"/>
      <c r="G67" s="60"/>
      <c r="H67" s="60"/>
      <c r="I67" s="60"/>
      <c r="J67" s="60"/>
      <c r="K67" s="60"/>
      <c r="L67" s="60"/>
      <c r="M67" s="60"/>
      <c r="N67" s="154"/>
      <c r="O67" s="154"/>
      <c r="P67" s="154"/>
      <c r="Q67" s="154"/>
      <c r="R67" s="154"/>
      <c r="S67" s="154"/>
      <c r="T67" s="18"/>
      <c r="AM67" s="155">
        <v>3</v>
      </c>
    </row>
    <row r="68" spans="1:40" ht="24.9" customHeight="1">
      <c r="A68" s="1114" t="s">
        <v>531</v>
      </c>
      <c r="B68" s="1114"/>
      <c r="C68" s="1114"/>
      <c r="D68" s="1114"/>
      <c r="E68" s="1114"/>
      <c r="F68" s="1114"/>
      <c r="G68" s="1114"/>
      <c r="H68" s="1114"/>
      <c r="I68" s="1114"/>
      <c r="J68" s="1114"/>
      <c r="K68" s="1114"/>
      <c r="L68" s="1114"/>
      <c r="M68" s="1114"/>
      <c r="N68" s="1185" t="s">
        <v>429</v>
      </c>
      <c r="O68" s="1186"/>
      <c r="P68" s="1189" t="s">
        <v>430</v>
      </c>
      <c r="Q68" s="1190"/>
      <c r="R68" s="1190"/>
      <c r="S68" s="1191"/>
      <c r="T68" s="156" t="s">
        <v>440</v>
      </c>
      <c r="U68" s="1192">
        <f>'第2号様式別紙2-1（臨床研修（医師）事業計画書）'!I42</f>
        <v>0</v>
      </c>
      <c r="V68" s="1193"/>
      <c r="W68" s="1193"/>
      <c r="X68" s="1194"/>
      <c r="Y68" s="157" t="s">
        <v>432</v>
      </c>
      <c r="AM68" s="155">
        <v>4</v>
      </c>
    </row>
    <row r="69" spans="1:40" ht="24.9" customHeight="1">
      <c r="A69" s="1114"/>
      <c r="B69" s="1114"/>
      <c r="C69" s="1114"/>
      <c r="D69" s="1114"/>
      <c r="E69" s="1114"/>
      <c r="F69" s="1114"/>
      <c r="G69" s="1114"/>
      <c r="H69" s="1114"/>
      <c r="I69" s="1114"/>
      <c r="J69" s="1114"/>
      <c r="K69" s="1114"/>
      <c r="L69" s="1114"/>
      <c r="M69" s="1114"/>
      <c r="N69" s="1187"/>
      <c r="O69" s="1188"/>
      <c r="P69" s="1173" t="s">
        <v>433</v>
      </c>
      <c r="Q69" s="1174"/>
      <c r="R69" s="1174"/>
      <c r="S69" s="1175"/>
      <c r="T69" s="149" t="s">
        <v>441</v>
      </c>
      <c r="U69" s="1176">
        <f>'第2号様式別紙2-1（臨床研修（医師）事業計画書）'!I44</f>
        <v>0</v>
      </c>
      <c r="V69" s="1177"/>
      <c r="W69" s="1177"/>
      <c r="X69" s="1178"/>
      <c r="Y69" s="158" t="s">
        <v>420</v>
      </c>
      <c r="AM69" s="155">
        <v>5</v>
      </c>
    </row>
    <row r="70" spans="1:40" ht="24.9" customHeight="1">
      <c r="A70" s="1114" t="s">
        <v>442</v>
      </c>
      <c r="B70" s="1114"/>
      <c r="C70" s="1114"/>
      <c r="D70" s="1114"/>
      <c r="E70" s="1114"/>
      <c r="F70" s="1114"/>
      <c r="G70" s="1114"/>
      <c r="H70" s="1114"/>
      <c r="I70" s="1114"/>
      <c r="J70" s="1114"/>
      <c r="K70" s="1114"/>
      <c r="L70" s="1114"/>
      <c r="M70" s="1114"/>
      <c r="N70" s="1169" t="s">
        <v>436</v>
      </c>
      <c r="O70" s="1170"/>
      <c r="P70" s="1173" t="s">
        <v>430</v>
      </c>
      <c r="Q70" s="1174"/>
      <c r="R70" s="1174"/>
      <c r="S70" s="1175"/>
      <c r="T70" s="149" t="s">
        <v>443</v>
      </c>
      <c r="U70" s="1176">
        <f>'第2号様式別紙2-1（臨床研修（医師）事業計画書）'!U42</f>
        <v>0</v>
      </c>
      <c r="V70" s="1177"/>
      <c r="W70" s="1177"/>
      <c r="X70" s="1178"/>
      <c r="Y70" s="158" t="s">
        <v>432</v>
      </c>
    </row>
    <row r="71" spans="1:40" ht="24.9" customHeight="1">
      <c r="A71" s="1114"/>
      <c r="B71" s="1114"/>
      <c r="C71" s="1114"/>
      <c r="D71" s="1114"/>
      <c r="E71" s="1114"/>
      <c r="F71" s="1114"/>
      <c r="G71" s="1114"/>
      <c r="H71" s="1114"/>
      <c r="I71" s="1114"/>
      <c r="J71" s="1114"/>
      <c r="K71" s="1114"/>
      <c r="L71" s="1114"/>
      <c r="M71" s="1114"/>
      <c r="N71" s="1171"/>
      <c r="O71" s="1172"/>
      <c r="P71" s="1179" t="s">
        <v>433</v>
      </c>
      <c r="Q71" s="1180"/>
      <c r="R71" s="1180"/>
      <c r="S71" s="1181"/>
      <c r="T71" s="159" t="s">
        <v>444</v>
      </c>
      <c r="U71" s="1182">
        <f>'第2号様式別紙2-1（臨床研修（医師）事業計画書）'!U44</f>
        <v>0</v>
      </c>
      <c r="V71" s="1183"/>
      <c r="W71" s="1183"/>
      <c r="X71" s="1184"/>
      <c r="Y71" s="160" t="s">
        <v>420</v>
      </c>
    </row>
    <row r="72" spans="1:40" ht="15" customHeight="1">
      <c r="A72" s="1" t="s">
        <v>445</v>
      </c>
    </row>
    <row r="73" spans="1:40" ht="9" customHeight="1"/>
    <row r="74" spans="1:40" ht="8.25" customHeight="1">
      <c r="B74" s="61"/>
      <c r="C74" s="62"/>
      <c r="D74" s="62"/>
      <c r="E74" s="62"/>
      <c r="F74" s="62"/>
      <c r="G74" s="62"/>
      <c r="H74" s="62"/>
      <c r="I74" s="62"/>
      <c r="J74" s="62"/>
      <c r="K74" s="62"/>
      <c r="L74" s="62"/>
      <c r="M74" s="62"/>
      <c r="N74" s="62"/>
      <c r="O74" s="62"/>
      <c r="P74" s="62"/>
      <c r="Q74" s="62"/>
      <c r="R74" s="62"/>
      <c r="S74" s="63"/>
      <c r="T74" s="61"/>
      <c r="U74" s="62"/>
      <c r="V74" s="62"/>
      <c r="W74" s="62"/>
      <c r="X74" s="62"/>
      <c r="Y74" s="63"/>
    </row>
    <row r="75" spans="1:40" ht="15" customHeight="1">
      <c r="B75" s="2"/>
      <c r="C75" s="1" t="s">
        <v>446</v>
      </c>
      <c r="H75" s="1165" t="s">
        <v>447</v>
      </c>
      <c r="I75" s="1165"/>
      <c r="J75" s="1165"/>
      <c r="K75" s="1165"/>
      <c r="L75" s="1165"/>
      <c r="M75" s="1165"/>
      <c r="N75" s="1165"/>
      <c r="O75" s="1165"/>
      <c r="P75" s="1165"/>
      <c r="Q75" s="1165"/>
      <c r="R75" s="1165"/>
      <c r="S75" s="1165"/>
      <c r="T75" s="1165"/>
      <c r="U75" s="1165"/>
      <c r="V75" s="1165"/>
      <c r="W75" s="1165"/>
      <c r="X75" s="1165"/>
      <c r="Y75" s="1166"/>
    </row>
    <row r="76" spans="1:40" ht="15" customHeight="1">
      <c r="B76" s="2"/>
      <c r="C76" s="1" t="s">
        <v>448</v>
      </c>
      <c r="I76" s="1167" t="s">
        <v>449</v>
      </c>
      <c r="J76" s="1168"/>
      <c r="K76" s="161"/>
      <c r="L76" s="1" t="s">
        <v>450</v>
      </c>
      <c r="N76" s="161"/>
      <c r="O76" s="1" t="s">
        <v>451</v>
      </c>
      <c r="T76" s="8" t="s">
        <v>452</v>
      </c>
      <c r="U76" s="1264" t="e">
        <f>U77+U101</f>
        <v>#VALUE!</v>
      </c>
      <c r="V76" s="1264"/>
      <c r="W76" s="1264"/>
      <c r="X76" s="1264"/>
      <c r="Y76" s="9" t="s">
        <v>453</v>
      </c>
      <c r="Z76" s="162" t="str">
        <f>IF(AB78="未入力","※先に158行目の当該年度４月１日現在の１年次研修医受入数を入力してください","")</f>
        <v>※先に158行目の当該年度４月１日現在の１年次研修医受入数を入力してください</v>
      </c>
    </row>
    <row r="77" spans="1:40" ht="15" customHeight="1">
      <c r="B77" s="2" t="s">
        <v>454</v>
      </c>
      <c r="I77" s="19"/>
      <c r="J77" s="19"/>
      <c r="T77" s="8" t="s">
        <v>190</v>
      </c>
      <c r="U77" s="1264" t="e">
        <f>IF(OR(AB78="20人未満",$C$118=1),(E79*Q79)+(E81*Q81)+(E83*Q83)+(E85*Q85)+(E87*Q87),(E91*Q91)+(E93*Q93)+(E95*Q95)+(E97*Q97)+(E99*Q99))</f>
        <v>#VALUE!</v>
      </c>
      <c r="V77" s="1264"/>
      <c r="W77" s="1264"/>
      <c r="X77" s="1264"/>
      <c r="Y77" s="9" t="s">
        <v>191</v>
      </c>
    </row>
    <row r="78" spans="1:40" ht="30" customHeight="1">
      <c r="B78" s="1162" t="s">
        <v>455</v>
      </c>
      <c r="C78" s="845"/>
      <c r="D78" s="845"/>
      <c r="E78" s="845"/>
      <c r="F78" s="845"/>
      <c r="G78" s="845"/>
      <c r="H78" s="845"/>
      <c r="I78" s="845"/>
      <c r="J78" s="845"/>
      <c r="K78" s="845"/>
      <c r="L78" s="845"/>
      <c r="M78" s="845"/>
      <c r="N78" s="845"/>
      <c r="O78" s="845"/>
      <c r="P78" s="845"/>
      <c r="Q78" s="845"/>
      <c r="R78" s="845"/>
      <c r="S78" s="1163"/>
      <c r="T78" s="8"/>
      <c r="U78" s="347"/>
      <c r="V78" s="347"/>
      <c r="W78" s="347"/>
      <c r="X78" s="347"/>
      <c r="Y78" s="9"/>
      <c r="AB78" s="162" t="str">
        <f>IF(N158="","未入力",IF(N158&gt;=20,"20人以上","20人未満"))</f>
        <v>未入力</v>
      </c>
    </row>
    <row r="79" spans="1:40" ht="32.25" customHeight="1">
      <c r="B79" s="1159" t="s">
        <v>456</v>
      </c>
      <c r="C79" s="851"/>
      <c r="D79" s="18" t="s">
        <v>457</v>
      </c>
      <c r="E79" s="1279">
        <v>63000</v>
      </c>
      <c r="F79" s="1268"/>
      <c r="G79" s="1268"/>
      <c r="H79" s="1" t="s">
        <v>458</v>
      </c>
      <c r="K79" s="19" t="s">
        <v>195</v>
      </c>
      <c r="M79" s="1157" t="s">
        <v>459</v>
      </c>
      <c r="N79" s="1157"/>
      <c r="O79" s="1157"/>
      <c r="P79" s="1157"/>
      <c r="Q79" s="1266" t="str">
        <f>IF(OR($AB$78="20人未満",$C$118=1),IF($K$76=1,$V$15,0)+IF($K$76=2,$V$15,0),"")</f>
        <v/>
      </c>
      <c r="R79" s="1266"/>
      <c r="S79" s="1" t="s">
        <v>386</v>
      </c>
      <c r="T79" s="8"/>
      <c r="U79" s="347"/>
      <c r="V79" s="347"/>
      <c r="W79" s="347"/>
      <c r="X79" s="347"/>
      <c r="Y79" s="9"/>
    </row>
    <row r="80" spans="1:40" ht="9" customHeight="1">
      <c r="B80" s="24"/>
      <c r="C80" s="15"/>
      <c r="D80" s="18"/>
      <c r="E80" s="348"/>
      <c r="F80" s="348"/>
      <c r="G80" s="348"/>
      <c r="K80" s="19"/>
      <c r="M80" s="20"/>
      <c r="N80" s="20"/>
      <c r="O80" s="20"/>
      <c r="P80" s="20"/>
      <c r="Q80" s="359"/>
      <c r="R80" s="359"/>
      <c r="T80" s="8"/>
      <c r="U80" s="347"/>
      <c r="V80" s="347"/>
      <c r="W80" s="347"/>
      <c r="X80" s="347"/>
      <c r="Y80" s="9"/>
    </row>
    <row r="81" spans="2:25" ht="27.75" customHeight="1">
      <c r="B81" s="1156" t="s">
        <v>460</v>
      </c>
      <c r="C81" s="851"/>
      <c r="D81" s="18" t="s">
        <v>457</v>
      </c>
      <c r="E81" s="1279">
        <v>52000</v>
      </c>
      <c r="F81" s="1268"/>
      <c r="G81" s="1268"/>
      <c r="H81" s="1" t="s">
        <v>458</v>
      </c>
      <c r="K81" s="19" t="s">
        <v>195</v>
      </c>
      <c r="M81" s="1157" t="s">
        <v>459</v>
      </c>
      <c r="N81" s="1157"/>
      <c r="O81" s="1157"/>
      <c r="P81" s="1157"/>
      <c r="Q81" s="1266" t="str">
        <f>IF(OR($AB$78="20人未満",$C$118=1),IF($K$76=3,$V$15,0),"")</f>
        <v/>
      </c>
      <c r="R81" s="1266"/>
      <c r="S81" s="1" t="s">
        <v>386</v>
      </c>
      <c r="T81" s="8"/>
      <c r="U81" s="347"/>
      <c r="V81" s="347"/>
      <c r="W81" s="347"/>
      <c r="X81" s="347"/>
      <c r="Y81" s="9"/>
    </row>
    <row r="82" spans="2:25" ht="18" customHeight="1">
      <c r="B82" s="25"/>
      <c r="C82" s="26"/>
      <c r="D82" s="18"/>
      <c r="E82" s="358"/>
      <c r="F82" s="348"/>
      <c r="G82" s="348"/>
      <c r="K82" s="19"/>
      <c r="Q82" s="359"/>
      <c r="R82" s="359"/>
      <c r="T82" s="8"/>
      <c r="U82" s="347"/>
      <c r="V82" s="347"/>
      <c r="W82" s="347"/>
      <c r="X82" s="347"/>
      <c r="Y82" s="9"/>
    </row>
    <row r="83" spans="2:25" ht="18" customHeight="1">
      <c r="B83" s="1156" t="s">
        <v>461</v>
      </c>
      <c r="C83" s="851"/>
      <c r="D83" s="18" t="s">
        <v>457</v>
      </c>
      <c r="E83" s="1268">
        <v>47000</v>
      </c>
      <c r="F83" s="1268"/>
      <c r="G83" s="1268"/>
      <c r="H83" s="1" t="s">
        <v>458</v>
      </c>
      <c r="K83" s="19" t="s">
        <v>195</v>
      </c>
      <c r="M83" s="1157" t="s">
        <v>459</v>
      </c>
      <c r="N83" s="1157"/>
      <c r="O83" s="1157"/>
      <c r="P83" s="1157"/>
      <c r="Q83" s="1266" t="str">
        <f>IF(OR($AB$78="20人未満",$C$118=1),IF($K$76=4,$V$15,0),"")</f>
        <v/>
      </c>
      <c r="R83" s="1266"/>
      <c r="S83" s="1" t="s">
        <v>386</v>
      </c>
      <c r="T83" s="8"/>
      <c r="U83" s="347"/>
      <c r="V83" s="347"/>
      <c r="W83" s="347"/>
      <c r="X83" s="347"/>
      <c r="Y83" s="9"/>
    </row>
    <row r="84" spans="2:25" ht="18" customHeight="1">
      <c r="B84" s="25"/>
      <c r="C84" s="26"/>
      <c r="D84" s="18"/>
      <c r="E84" s="1265"/>
      <c r="F84" s="1265"/>
      <c r="G84" s="1265"/>
      <c r="K84" s="19"/>
      <c r="Q84" s="359"/>
      <c r="R84" s="359"/>
      <c r="T84" s="8"/>
      <c r="U84" s="347"/>
      <c r="V84" s="347"/>
      <c r="W84" s="347"/>
      <c r="X84" s="347"/>
      <c r="Y84" s="9"/>
    </row>
    <row r="85" spans="2:25" ht="18" customHeight="1">
      <c r="B85" s="1156" t="s">
        <v>462</v>
      </c>
      <c r="C85" s="851"/>
      <c r="D85" s="18" t="s">
        <v>457</v>
      </c>
      <c r="E85" s="1268">
        <v>42000</v>
      </c>
      <c r="F85" s="1268"/>
      <c r="G85" s="1268"/>
      <c r="H85" s="1" t="s">
        <v>458</v>
      </c>
      <c r="K85" s="19" t="s">
        <v>195</v>
      </c>
      <c r="M85" s="1157" t="s">
        <v>459</v>
      </c>
      <c r="N85" s="1157"/>
      <c r="O85" s="1157"/>
      <c r="P85" s="1157"/>
      <c r="Q85" s="1266" t="str">
        <f>IF(OR($AB$78="20人未満",$C118=1),IF($K$76=5,$V$15,0),"")</f>
        <v/>
      </c>
      <c r="R85" s="1266"/>
      <c r="S85" s="1" t="s">
        <v>386</v>
      </c>
      <c r="T85" s="8"/>
      <c r="U85" s="347"/>
      <c r="V85" s="347"/>
      <c r="W85" s="347"/>
      <c r="X85" s="347"/>
      <c r="Y85" s="9"/>
    </row>
    <row r="86" spans="2:25" ht="18" customHeight="1">
      <c r="B86" s="25"/>
      <c r="C86" s="26"/>
      <c r="D86" s="18"/>
      <c r="E86" s="1265"/>
      <c r="F86" s="1265"/>
      <c r="G86" s="1265"/>
      <c r="K86" s="19"/>
      <c r="Q86" s="359"/>
      <c r="R86" s="359"/>
      <c r="T86" s="8"/>
      <c r="U86" s="347"/>
      <c r="V86" s="347"/>
      <c r="W86" s="347"/>
      <c r="X86" s="347"/>
      <c r="Y86" s="9"/>
    </row>
    <row r="87" spans="2:25" ht="33.75" customHeight="1">
      <c r="B87" s="1149" t="s">
        <v>463</v>
      </c>
      <c r="C87" s="1150"/>
      <c r="D87" s="27" t="s">
        <v>457</v>
      </c>
      <c r="E87" s="1276">
        <v>500</v>
      </c>
      <c r="F87" s="1276"/>
      <c r="G87" s="1276"/>
      <c r="H87" s="10" t="s">
        <v>458</v>
      </c>
      <c r="I87" s="10"/>
      <c r="J87" s="10"/>
      <c r="K87" s="28" t="s">
        <v>195</v>
      </c>
      <c r="L87" s="10"/>
      <c r="M87" s="1147" t="s">
        <v>459</v>
      </c>
      <c r="N87" s="1147"/>
      <c r="O87" s="1147"/>
      <c r="P87" s="1147"/>
      <c r="Q87" s="1280" t="str">
        <f>IF(OR($AB$78="20人未満",$C118=1),IF($N$76=2,$V$15,0)+IF($N$76=3,$V$15,0),"")</f>
        <v/>
      </c>
      <c r="R87" s="1280"/>
      <c r="S87" s="10" t="s">
        <v>386</v>
      </c>
      <c r="T87" s="8"/>
      <c r="U87" s="347"/>
      <c r="V87" s="347"/>
      <c r="W87" s="347"/>
      <c r="X87" s="347"/>
      <c r="Y87" s="9"/>
    </row>
    <row r="88" spans="2:25" ht="9" customHeight="1">
      <c r="B88" s="135"/>
      <c r="C88" s="136"/>
      <c r="D88" s="27"/>
      <c r="E88" s="360"/>
      <c r="F88" s="360"/>
      <c r="G88" s="360"/>
      <c r="H88" s="10"/>
      <c r="I88" s="10"/>
      <c r="J88" s="10"/>
      <c r="K88" s="28"/>
      <c r="L88" s="10"/>
      <c r="M88" s="10"/>
      <c r="N88" s="10"/>
      <c r="O88" s="10"/>
      <c r="P88" s="10"/>
      <c r="Q88" s="348"/>
      <c r="R88" s="348"/>
      <c r="S88" s="10"/>
      <c r="T88" s="8"/>
      <c r="U88" s="347"/>
      <c r="V88" s="347"/>
      <c r="W88" s="347"/>
      <c r="X88" s="347"/>
      <c r="Y88" s="9"/>
    </row>
    <row r="89" spans="2:25" ht="9" customHeight="1">
      <c r="B89" s="135"/>
      <c r="C89" s="136"/>
      <c r="D89" s="27"/>
      <c r="E89" s="349"/>
      <c r="F89" s="349"/>
      <c r="G89" s="349"/>
      <c r="H89" s="96"/>
      <c r="I89" s="10"/>
      <c r="J89" s="10"/>
      <c r="K89" s="28"/>
      <c r="L89" s="10"/>
      <c r="M89" s="108"/>
      <c r="N89" s="108"/>
      <c r="O89" s="108"/>
      <c r="P89" s="108"/>
      <c r="Q89" s="349"/>
      <c r="R89" s="349"/>
      <c r="S89" s="10"/>
      <c r="T89" s="8"/>
      <c r="U89" s="48"/>
      <c r="V89" s="48"/>
      <c r="W89" s="48"/>
      <c r="X89" s="48"/>
      <c r="Y89" s="9"/>
    </row>
    <row r="90" spans="2:25" ht="30" customHeight="1">
      <c r="B90" s="1162" t="s">
        <v>469</v>
      </c>
      <c r="C90" s="845"/>
      <c r="D90" s="845"/>
      <c r="E90" s="845"/>
      <c r="F90" s="845"/>
      <c r="G90" s="845"/>
      <c r="H90" s="845"/>
      <c r="I90" s="845"/>
      <c r="J90" s="845"/>
      <c r="K90" s="845"/>
      <c r="L90" s="845"/>
      <c r="M90" s="845"/>
      <c r="N90" s="845"/>
      <c r="O90" s="845"/>
      <c r="P90" s="845"/>
      <c r="Q90" s="845"/>
      <c r="R90" s="845"/>
      <c r="S90" s="1163"/>
      <c r="T90" s="8"/>
      <c r="U90" s="347"/>
      <c r="V90" s="347"/>
      <c r="W90" s="347"/>
      <c r="X90" s="347"/>
      <c r="Y90" s="9"/>
    </row>
    <row r="91" spans="2:25" ht="32.25" customHeight="1">
      <c r="B91" s="1159" t="s">
        <v>456</v>
      </c>
      <c r="C91" s="851"/>
      <c r="D91" s="18" t="s">
        <v>457</v>
      </c>
      <c r="E91" s="1279">
        <v>46000</v>
      </c>
      <c r="F91" s="1268"/>
      <c r="G91" s="1268"/>
      <c r="H91" s="1" t="s">
        <v>458</v>
      </c>
      <c r="K91" s="19" t="s">
        <v>195</v>
      </c>
      <c r="M91" s="1157" t="s">
        <v>459</v>
      </c>
      <c r="N91" s="1157"/>
      <c r="O91" s="1157"/>
      <c r="P91" s="1157"/>
      <c r="Q91" s="1278" t="str">
        <f>IF(AND($AB$78="20人以上",$C$118=""),IF($K$76=1,$V$15,0)+IF($K$76=2,$V$15,0),"")</f>
        <v/>
      </c>
      <c r="R91" s="1278"/>
      <c r="S91" s="1" t="s">
        <v>386</v>
      </c>
      <c r="T91" s="8"/>
      <c r="U91" s="347"/>
      <c r="V91" s="347"/>
      <c r="W91" s="347"/>
      <c r="X91" s="347"/>
      <c r="Y91" s="9"/>
    </row>
    <row r="92" spans="2:25" ht="9" customHeight="1">
      <c r="B92" s="24"/>
      <c r="C92" s="15"/>
      <c r="D92" s="18"/>
      <c r="E92" s="348"/>
      <c r="F92" s="348"/>
      <c r="G92" s="348"/>
      <c r="K92" s="19"/>
      <c r="M92" s="20"/>
      <c r="N92" s="20"/>
      <c r="O92" s="20"/>
      <c r="P92" s="20"/>
      <c r="Q92" s="359"/>
      <c r="R92" s="359"/>
      <c r="T92" s="8"/>
      <c r="U92" s="347"/>
      <c r="V92" s="347"/>
      <c r="W92" s="347"/>
      <c r="X92" s="347"/>
      <c r="Y92" s="9"/>
    </row>
    <row r="93" spans="2:25" ht="27.75" customHeight="1">
      <c r="B93" s="1156" t="s">
        <v>460</v>
      </c>
      <c r="C93" s="851"/>
      <c r="D93" s="18" t="s">
        <v>457</v>
      </c>
      <c r="E93" s="1279">
        <v>39000</v>
      </c>
      <c r="F93" s="1268"/>
      <c r="G93" s="1268"/>
      <c r="H93" s="1" t="s">
        <v>458</v>
      </c>
      <c r="K93" s="19" t="s">
        <v>195</v>
      </c>
      <c r="M93" s="1157" t="s">
        <v>459</v>
      </c>
      <c r="N93" s="1157"/>
      <c r="O93" s="1157"/>
      <c r="P93" s="1157"/>
      <c r="Q93" s="1278" t="str">
        <f>IF(AND($AB$78="20人以上",$C$118=""),IF($K$76=3,$V$15,0),"")</f>
        <v/>
      </c>
      <c r="R93" s="1278"/>
      <c r="S93" s="1" t="s">
        <v>386</v>
      </c>
      <c r="T93" s="8"/>
      <c r="U93" s="347"/>
      <c r="V93" s="347"/>
      <c r="W93" s="347"/>
      <c r="X93" s="347"/>
      <c r="Y93" s="9"/>
    </row>
    <row r="94" spans="2:25" ht="18" customHeight="1">
      <c r="B94" s="25"/>
      <c r="C94" s="26"/>
      <c r="D94" s="18"/>
      <c r="E94" s="358"/>
      <c r="F94" s="348"/>
      <c r="G94" s="348"/>
      <c r="K94" s="19"/>
      <c r="Q94" s="359"/>
      <c r="R94" s="359"/>
      <c r="T94" s="8"/>
      <c r="U94" s="347"/>
      <c r="V94" s="347"/>
      <c r="W94" s="347"/>
      <c r="X94" s="347"/>
      <c r="Y94" s="9"/>
    </row>
    <row r="95" spans="2:25" ht="18" customHeight="1">
      <c r="B95" s="1156" t="s">
        <v>461</v>
      </c>
      <c r="C95" s="851"/>
      <c r="D95" s="18" t="s">
        <v>457</v>
      </c>
      <c r="E95" s="1268">
        <v>35000</v>
      </c>
      <c r="F95" s="1268"/>
      <c r="G95" s="1268"/>
      <c r="H95" s="1" t="s">
        <v>458</v>
      </c>
      <c r="K95" s="19" t="s">
        <v>195</v>
      </c>
      <c r="M95" s="1157" t="s">
        <v>459</v>
      </c>
      <c r="N95" s="1157"/>
      <c r="O95" s="1157"/>
      <c r="P95" s="1157"/>
      <c r="Q95" s="1278" t="str">
        <f>IF(AND($AB$78="20人以上",$C$118=""),IF($K$76=4,$V$15,0),"")</f>
        <v/>
      </c>
      <c r="R95" s="1278"/>
      <c r="S95" s="1" t="s">
        <v>386</v>
      </c>
      <c r="T95" s="8"/>
      <c r="U95" s="347"/>
      <c r="V95" s="347"/>
      <c r="W95" s="347"/>
      <c r="X95" s="347"/>
      <c r="Y95" s="9"/>
    </row>
    <row r="96" spans="2:25" ht="18" customHeight="1">
      <c r="B96" s="25"/>
      <c r="C96" s="26"/>
      <c r="D96" s="18"/>
      <c r="E96" s="1265"/>
      <c r="F96" s="1265"/>
      <c r="G96" s="1265"/>
      <c r="K96" s="19"/>
      <c r="Q96" s="359"/>
      <c r="R96" s="359"/>
      <c r="T96" s="8"/>
      <c r="U96" s="347"/>
      <c r="V96" s="347"/>
      <c r="W96" s="347"/>
      <c r="X96" s="347"/>
      <c r="Y96" s="9"/>
    </row>
    <row r="97" spans="2:33" ht="18" customHeight="1">
      <c r="B97" s="1156" t="s">
        <v>462</v>
      </c>
      <c r="C97" s="851"/>
      <c r="D97" s="18" t="s">
        <v>457</v>
      </c>
      <c r="E97" s="1268">
        <v>31000</v>
      </c>
      <c r="F97" s="1268"/>
      <c r="G97" s="1268"/>
      <c r="H97" s="1" t="s">
        <v>458</v>
      </c>
      <c r="K97" s="19" t="s">
        <v>195</v>
      </c>
      <c r="M97" s="1157" t="s">
        <v>459</v>
      </c>
      <c r="N97" s="1157"/>
      <c r="O97" s="1157"/>
      <c r="P97" s="1157"/>
      <c r="Q97" s="1278" t="str">
        <f>IF(AND($AB$78="20人以上",$C$118=""),IF($K$76=5,$V$15,0),"")</f>
        <v/>
      </c>
      <c r="R97" s="1278"/>
      <c r="S97" s="1" t="s">
        <v>386</v>
      </c>
      <c r="T97" s="8"/>
      <c r="U97" s="347"/>
      <c r="V97" s="347"/>
      <c r="W97" s="347"/>
      <c r="X97" s="347"/>
      <c r="Y97" s="9"/>
    </row>
    <row r="98" spans="2:33" ht="18" customHeight="1">
      <c r="B98" s="25"/>
      <c r="C98" s="26"/>
      <c r="D98" s="18"/>
      <c r="E98" s="1265"/>
      <c r="F98" s="1265"/>
      <c r="G98" s="1265"/>
      <c r="K98" s="19"/>
      <c r="Q98" s="359"/>
      <c r="R98" s="359"/>
      <c r="T98" s="8"/>
      <c r="U98" s="347"/>
      <c r="V98" s="347"/>
      <c r="W98" s="347"/>
      <c r="X98" s="347"/>
      <c r="Y98" s="9"/>
    </row>
    <row r="99" spans="2:33" ht="33.75" customHeight="1">
      <c r="B99" s="1149" t="s">
        <v>463</v>
      </c>
      <c r="C99" s="1150"/>
      <c r="D99" s="27" t="s">
        <v>457</v>
      </c>
      <c r="E99" s="1276">
        <v>300</v>
      </c>
      <c r="F99" s="1276"/>
      <c r="G99" s="1276"/>
      <c r="H99" s="10" t="s">
        <v>458</v>
      </c>
      <c r="I99" s="10"/>
      <c r="J99" s="10"/>
      <c r="K99" s="28" t="s">
        <v>195</v>
      </c>
      <c r="L99" s="10"/>
      <c r="M99" s="1147" t="s">
        <v>459</v>
      </c>
      <c r="N99" s="1147"/>
      <c r="O99" s="1147"/>
      <c r="P99" s="1147"/>
      <c r="Q99" s="1277" t="str">
        <f>IF(AND($AB$78="20人以上",$C$118=""),IF($N$76=2,$V$15,0)+IF($N$76=3,$V$15,0),"")</f>
        <v/>
      </c>
      <c r="R99" s="1277"/>
      <c r="S99" s="10" t="s">
        <v>386</v>
      </c>
      <c r="T99" s="8"/>
      <c r="U99" s="357"/>
      <c r="V99" s="357"/>
      <c r="W99" s="357"/>
      <c r="X99" s="357"/>
      <c r="Y99" s="9"/>
    </row>
    <row r="100" spans="2:33" ht="9" customHeight="1">
      <c r="B100" s="135"/>
      <c r="C100" s="136"/>
      <c r="D100" s="27"/>
      <c r="E100" s="349"/>
      <c r="F100" s="349"/>
      <c r="G100" s="349"/>
      <c r="H100" s="96"/>
      <c r="I100" s="10"/>
      <c r="J100" s="10"/>
      <c r="K100" s="28"/>
      <c r="L100" s="10"/>
      <c r="M100" s="108"/>
      <c r="N100" s="108"/>
      <c r="O100" s="108"/>
      <c r="P100" s="108"/>
      <c r="Q100" s="349"/>
      <c r="R100" s="349"/>
      <c r="S100" s="10"/>
      <c r="T100" s="8"/>
      <c r="U100" s="48"/>
      <c r="V100" s="48"/>
      <c r="W100" s="48"/>
      <c r="X100" s="48"/>
      <c r="Y100" s="9"/>
    </row>
    <row r="101" spans="2:33" s="10" customFormat="1" ht="19.5" customHeight="1">
      <c r="B101" s="30" t="s">
        <v>470</v>
      </c>
      <c r="C101" s="16"/>
      <c r="D101" s="27" t="s">
        <v>190</v>
      </c>
      <c r="E101" s="1276">
        <v>15000</v>
      </c>
      <c r="F101" s="1276"/>
      <c r="G101" s="1276"/>
      <c r="H101" s="10" t="s">
        <v>458</v>
      </c>
      <c r="K101" s="28" t="s">
        <v>195</v>
      </c>
      <c r="M101" s="1147" t="s">
        <v>459</v>
      </c>
      <c r="N101" s="1147"/>
      <c r="O101" s="1147"/>
      <c r="P101" s="1147"/>
      <c r="Q101" s="1266">
        <f>V15</f>
        <v>0</v>
      </c>
      <c r="R101" s="1266"/>
      <c r="S101" s="10" t="s">
        <v>384</v>
      </c>
      <c r="T101" s="167" t="s">
        <v>190</v>
      </c>
      <c r="U101" s="1263">
        <f>E101*Q101</f>
        <v>0</v>
      </c>
      <c r="V101" s="1263"/>
      <c r="W101" s="1263"/>
      <c r="X101" s="1263"/>
      <c r="Y101" s="168" t="s">
        <v>191</v>
      </c>
    </row>
    <row r="102" spans="2:33" ht="6" customHeight="1">
      <c r="B102" s="169"/>
      <c r="C102" s="170"/>
      <c r="D102" s="18"/>
      <c r="E102" s="348"/>
      <c r="F102" s="348"/>
      <c r="G102" s="348"/>
      <c r="K102" s="19"/>
      <c r="Q102" s="348"/>
      <c r="R102" s="348"/>
      <c r="T102" s="8"/>
      <c r="U102" s="357"/>
      <c r="V102" s="357"/>
      <c r="W102" s="357"/>
      <c r="X102" s="357"/>
      <c r="Y102" s="9"/>
    </row>
    <row r="103" spans="2:33" s="355" customFormat="1" ht="14.25" customHeight="1">
      <c r="B103" s="356"/>
      <c r="C103" s="363" t="s">
        <v>532</v>
      </c>
      <c r="D103" s="364"/>
      <c r="E103" s="365"/>
      <c r="F103" s="365"/>
      <c r="G103" s="365"/>
      <c r="H103" s="363"/>
      <c r="I103" s="363"/>
      <c r="J103" s="363"/>
      <c r="K103" s="366"/>
      <c r="L103" s="363"/>
      <c r="M103" s="363"/>
      <c r="N103" s="363"/>
      <c r="O103" s="363"/>
      <c r="P103" s="363"/>
      <c r="Q103" s="365"/>
      <c r="R103" s="365"/>
      <c r="S103" s="363"/>
      <c r="T103" s="367"/>
      <c r="U103" s="368"/>
      <c r="V103" s="368"/>
      <c r="W103" s="368"/>
      <c r="X103" s="368"/>
      <c r="Y103" s="369"/>
      <c r="Z103" s="363"/>
      <c r="AA103" s="363" t="s">
        <v>533</v>
      </c>
      <c r="AB103" s="363"/>
      <c r="AC103" s="363"/>
      <c r="AD103" s="363"/>
      <c r="AE103" s="363"/>
      <c r="AF103" s="363"/>
      <c r="AG103" s="363"/>
    </row>
    <row r="104" spans="2:33" s="355" customFormat="1" ht="14.25" customHeight="1">
      <c r="B104" s="356"/>
      <c r="C104" s="1273" t="s">
        <v>534</v>
      </c>
      <c r="D104" s="1273"/>
      <c r="E104" s="1273"/>
      <c r="F104" s="1273"/>
      <c r="G104" s="1273"/>
      <c r="H104" s="1273"/>
      <c r="I104" s="1273"/>
      <c r="J104" s="1273"/>
      <c r="K104" s="1273"/>
      <c r="L104" s="1273"/>
      <c r="M104" s="1273"/>
      <c r="N104" s="1273"/>
      <c r="O104" s="1273"/>
      <c r="P104" s="1273"/>
      <c r="Q104" s="1273"/>
      <c r="R104" s="1273"/>
      <c r="S104" s="1274"/>
      <c r="T104" s="367"/>
      <c r="U104" s="368"/>
      <c r="V104" s="368"/>
      <c r="W104" s="368"/>
      <c r="X104" s="368"/>
      <c r="Y104" s="369"/>
      <c r="Z104" s="363"/>
      <c r="AA104" s="363"/>
      <c r="AB104" s="363"/>
      <c r="AC104" s="363"/>
      <c r="AD104" s="363"/>
      <c r="AE104" s="363"/>
      <c r="AF104" s="363"/>
      <c r="AG104" s="363"/>
    </row>
    <row r="105" spans="2:33" s="355" customFormat="1" ht="14.25" customHeight="1">
      <c r="B105" s="356"/>
      <c r="C105" s="370"/>
      <c r="D105" s="371" t="s">
        <v>190</v>
      </c>
      <c r="E105" s="1269">
        <v>15000</v>
      </c>
      <c r="F105" s="1269"/>
      <c r="G105" s="1269"/>
      <c r="H105" s="372" t="s">
        <v>458</v>
      </c>
      <c r="I105" s="372"/>
      <c r="J105" s="372"/>
      <c r="K105" s="373" t="s">
        <v>195</v>
      </c>
      <c r="L105" s="372"/>
      <c r="M105" s="1275" t="s">
        <v>535</v>
      </c>
      <c r="N105" s="1275"/>
      <c r="O105" s="1275"/>
      <c r="P105" s="1275"/>
      <c r="Q105" s="1271" t="e">
        <f>IF($U$42&gt;0.5,K48,0)</f>
        <v>#DIV/0!</v>
      </c>
      <c r="R105" s="1271"/>
      <c r="S105" s="372" t="s">
        <v>384</v>
      </c>
      <c r="T105" s="374" t="s">
        <v>452</v>
      </c>
      <c r="U105" s="1272" t="e">
        <f>IF($K$76&gt;=3,0,IF($U$42&gt;=0.5,$E$105*$Q$105,0))</f>
        <v>#DIV/0!</v>
      </c>
      <c r="V105" s="1272"/>
      <c r="W105" s="1272"/>
      <c r="X105" s="1272"/>
      <c r="Y105" s="375" t="s">
        <v>453</v>
      </c>
      <c r="Z105" s="363"/>
      <c r="AA105" s="363"/>
      <c r="AB105" s="363" t="e">
        <f>IF($U$42&gt;=0.5,"50％以上","50％未満")</f>
        <v>#DIV/0!</v>
      </c>
      <c r="AC105" s="363"/>
      <c r="AD105" s="363"/>
      <c r="AE105" s="363"/>
      <c r="AF105" s="363"/>
      <c r="AG105" s="363"/>
    </row>
    <row r="106" spans="2:33" ht="14.25" customHeight="1">
      <c r="B106" s="169"/>
      <c r="C106" s="370"/>
      <c r="D106" s="371"/>
      <c r="E106" s="1269"/>
      <c r="F106" s="1269"/>
      <c r="G106" s="1269"/>
      <c r="H106" s="372"/>
      <c r="I106" s="372"/>
      <c r="J106" s="372"/>
      <c r="K106" s="373"/>
      <c r="L106" s="372"/>
      <c r="M106" s="1270"/>
      <c r="N106" s="1270"/>
      <c r="O106" s="1270"/>
      <c r="P106" s="1270"/>
      <c r="Q106" s="1271"/>
      <c r="R106" s="1271"/>
      <c r="S106" s="372"/>
      <c r="T106" s="374"/>
      <c r="U106" s="1272"/>
      <c r="V106" s="1272"/>
      <c r="W106" s="1272"/>
      <c r="X106" s="1272"/>
      <c r="Y106" s="375"/>
      <c r="Z106" s="363"/>
      <c r="AA106" s="363"/>
      <c r="AB106" s="363"/>
      <c r="AC106" s="363"/>
      <c r="AD106" s="363"/>
      <c r="AE106" s="363"/>
      <c r="AF106" s="363"/>
      <c r="AG106" s="363"/>
    </row>
    <row r="107" spans="2:33" s="355" customFormat="1" ht="14.25" customHeight="1">
      <c r="B107" s="356"/>
      <c r="C107" s="363" t="s">
        <v>536</v>
      </c>
      <c r="D107" s="364"/>
      <c r="E107" s="365"/>
      <c r="F107" s="365"/>
      <c r="G107" s="365"/>
      <c r="H107" s="363"/>
      <c r="I107" s="363"/>
      <c r="J107" s="363"/>
      <c r="K107" s="366"/>
      <c r="L107" s="363"/>
      <c r="M107" s="363"/>
      <c r="N107" s="363"/>
      <c r="O107" s="363"/>
      <c r="P107" s="363"/>
      <c r="Q107" s="365"/>
      <c r="R107" s="365"/>
      <c r="S107" s="363"/>
      <c r="T107" s="367"/>
      <c r="U107" s="368"/>
      <c r="V107" s="368"/>
      <c r="W107" s="368"/>
      <c r="X107" s="368"/>
      <c r="Y107" s="369"/>
      <c r="Z107" s="363"/>
      <c r="AA107" s="363" t="s">
        <v>533</v>
      </c>
      <c r="AB107" s="363"/>
      <c r="AC107" s="363"/>
      <c r="AD107" s="363"/>
      <c r="AE107" s="363"/>
      <c r="AF107" s="363"/>
      <c r="AG107" s="363"/>
    </row>
    <row r="108" spans="2:33" s="355" customFormat="1" ht="14.25" customHeight="1">
      <c r="B108" s="356"/>
      <c r="C108" s="1273" t="s">
        <v>537</v>
      </c>
      <c r="D108" s="1273"/>
      <c r="E108" s="1273"/>
      <c r="F108" s="1273"/>
      <c r="G108" s="1273"/>
      <c r="H108" s="1273"/>
      <c r="I108" s="1273"/>
      <c r="J108" s="1273"/>
      <c r="K108" s="1273"/>
      <c r="L108" s="1273"/>
      <c r="M108" s="1273"/>
      <c r="N108" s="1273"/>
      <c r="O108" s="1273"/>
      <c r="P108" s="1273"/>
      <c r="Q108" s="1273"/>
      <c r="R108" s="1273"/>
      <c r="S108" s="1274"/>
      <c r="T108" s="367"/>
      <c r="U108" s="368"/>
      <c r="V108" s="368"/>
      <c r="W108" s="368"/>
      <c r="X108" s="368"/>
      <c r="Y108" s="369"/>
      <c r="Z108" s="363"/>
      <c r="AA108" s="363"/>
      <c r="AB108" s="363"/>
      <c r="AC108" s="363"/>
      <c r="AD108" s="363"/>
      <c r="AE108" s="363"/>
      <c r="AF108" s="363"/>
      <c r="AG108" s="363"/>
    </row>
    <row r="109" spans="2:33" s="355" customFormat="1" ht="14.25" customHeight="1">
      <c r="B109" s="356"/>
      <c r="C109" s="370"/>
      <c r="D109" s="371" t="s">
        <v>190</v>
      </c>
      <c r="E109" s="1269">
        <v>15000</v>
      </c>
      <c r="F109" s="1269"/>
      <c r="G109" s="1269"/>
      <c r="H109" s="376" t="s">
        <v>468</v>
      </c>
      <c r="I109" s="372"/>
      <c r="J109" s="372"/>
      <c r="K109" s="373" t="s">
        <v>195</v>
      </c>
      <c r="L109" s="372"/>
      <c r="M109" s="1275" t="s">
        <v>538</v>
      </c>
      <c r="N109" s="1275"/>
      <c r="O109" s="1275"/>
      <c r="P109" s="1275"/>
      <c r="Q109" s="1271" t="e">
        <f>IF($U$42&lt;0.5,K48,"0")</f>
        <v>#DIV/0!</v>
      </c>
      <c r="R109" s="1271"/>
      <c r="S109" s="372" t="s">
        <v>384</v>
      </c>
      <c r="T109" s="374" t="s">
        <v>452</v>
      </c>
      <c r="U109" s="1272" t="e">
        <f>IF($K$76&gt;=3,0,IF($U$42&lt;0.5,$E$109*$Q$109*0.5,0))</f>
        <v>#DIV/0!</v>
      </c>
      <c r="V109" s="1272"/>
      <c r="W109" s="1272"/>
      <c r="X109" s="1272"/>
      <c r="Y109" s="375" t="s">
        <v>453</v>
      </c>
      <c r="Z109" s="363"/>
      <c r="AA109" s="363"/>
      <c r="AB109" s="363" t="e">
        <f>IF($U$42&gt;=0.5,"50％以上","50％未満")</f>
        <v>#DIV/0!</v>
      </c>
      <c r="AC109" s="363"/>
      <c r="AD109" s="363"/>
      <c r="AE109" s="363"/>
      <c r="AF109" s="363"/>
      <c r="AG109" s="363"/>
    </row>
    <row r="110" spans="2:33" ht="14.25" customHeight="1">
      <c r="B110" s="169"/>
      <c r="C110" s="170"/>
      <c r="D110" s="27"/>
      <c r="E110" s="360"/>
      <c r="F110" s="360"/>
      <c r="G110" s="360"/>
      <c r="H110" s="10"/>
      <c r="I110" s="10"/>
      <c r="J110" s="10"/>
      <c r="K110" s="28"/>
      <c r="L110" s="10"/>
      <c r="M110" s="10"/>
      <c r="N110" s="10"/>
      <c r="O110" s="10"/>
      <c r="P110" s="10"/>
      <c r="Q110" s="359"/>
      <c r="R110" s="359"/>
      <c r="S110" s="10"/>
      <c r="T110" s="167"/>
      <c r="U110" s="361"/>
      <c r="V110" s="361"/>
      <c r="W110" s="361"/>
      <c r="X110" s="361"/>
      <c r="Y110" s="168"/>
    </row>
    <row r="111" spans="2:33" ht="15" customHeight="1" thickBot="1">
      <c r="B111" s="2"/>
      <c r="C111" s="363" t="s">
        <v>539</v>
      </c>
      <c r="H111" s="73" t="s">
        <v>472</v>
      </c>
      <c r="T111" s="167"/>
      <c r="U111" s="1130"/>
      <c r="V111" s="1130"/>
      <c r="W111" s="1130"/>
      <c r="X111" s="1130"/>
      <c r="Y111" s="168"/>
    </row>
    <row r="112" spans="2:33" ht="15" customHeight="1" thickBot="1">
      <c r="B112" s="2"/>
      <c r="C112" s="171"/>
      <c r="D112" s="10" t="s">
        <v>551</v>
      </c>
      <c r="K112" s="19" t="s">
        <v>474</v>
      </c>
      <c r="L112" s="73" t="s">
        <v>475</v>
      </c>
      <c r="Q112" s="1144">
        <f>U28</f>
        <v>0</v>
      </c>
      <c r="R112" s="1145"/>
      <c r="S112" s="1" t="s">
        <v>384</v>
      </c>
      <c r="T112" s="8"/>
      <c r="U112" s="1148"/>
      <c r="V112" s="1148"/>
      <c r="W112" s="1148"/>
      <c r="X112" s="1148"/>
      <c r="Y112" s="9"/>
      <c r="AB112" s="172"/>
      <c r="AC112" s="172"/>
      <c r="AF112" s="172"/>
    </row>
    <row r="113" spans="1:39" ht="15" customHeight="1" thickBot="1">
      <c r="B113" s="2"/>
      <c r="D113" s="18" t="s">
        <v>457</v>
      </c>
      <c r="E113" s="1268">
        <v>40000</v>
      </c>
      <c r="F113" s="1268"/>
      <c r="G113" s="1268"/>
      <c r="H113" s="1" t="s">
        <v>476</v>
      </c>
      <c r="K113" s="1140"/>
      <c r="L113" s="1140"/>
      <c r="M113" s="1140"/>
      <c r="N113" s="1140"/>
      <c r="O113" s="1140"/>
      <c r="P113" s="1140"/>
      <c r="Q113" s="1140"/>
      <c r="R113" s="1140"/>
      <c r="S113" s="1141"/>
      <c r="T113" s="2"/>
      <c r="U113" s="162"/>
      <c r="V113" s="162"/>
      <c r="W113" s="162"/>
      <c r="X113" s="162"/>
      <c r="Y113" s="9"/>
      <c r="AE113" s="172"/>
      <c r="AF113" s="172"/>
    </row>
    <row r="114" spans="1:39" ht="15" customHeight="1" thickBot="1">
      <c r="B114" s="2"/>
      <c r="C114" s="173"/>
      <c r="D114" s="1" t="s">
        <v>477</v>
      </c>
      <c r="K114" s="19" t="s">
        <v>195</v>
      </c>
      <c r="L114" s="73" t="s">
        <v>475</v>
      </c>
      <c r="M114" s="174"/>
      <c r="N114" s="174"/>
      <c r="O114" s="174"/>
      <c r="P114" s="174"/>
      <c r="Q114" s="1266">
        <f>U28</f>
        <v>0</v>
      </c>
      <c r="R114" s="1266"/>
      <c r="S114" s="1" t="s">
        <v>386</v>
      </c>
      <c r="T114" s="8" t="s">
        <v>478</v>
      </c>
      <c r="U114" s="1314">
        <f>IF(C114="○",AA115,IF(C112="○",AA114,0))</f>
        <v>0</v>
      </c>
      <c r="V114" s="1314"/>
      <c r="W114" s="1314"/>
      <c r="X114" s="1314"/>
      <c r="Y114" s="9" t="s">
        <v>479</v>
      </c>
      <c r="AA114" s="1143">
        <f>IF(Q114=0,0,ROUNDDOWN((40000*M115/Q115*Q114),0))</f>
        <v>0</v>
      </c>
      <c r="AB114" s="1143"/>
      <c r="AC114" s="1143"/>
      <c r="AD114" s="1143"/>
      <c r="AE114" s="1143"/>
    </row>
    <row r="115" spans="1:39" ht="15" customHeight="1">
      <c r="B115" s="2"/>
      <c r="D115" s="18" t="s">
        <v>457</v>
      </c>
      <c r="E115" s="1268">
        <v>97000</v>
      </c>
      <c r="F115" s="1268"/>
      <c r="G115" s="1268"/>
      <c r="H115" s="1" t="s">
        <v>476</v>
      </c>
      <c r="K115" s="18" t="s">
        <v>457</v>
      </c>
      <c r="L115" s="19" t="s">
        <v>480</v>
      </c>
      <c r="M115" s="1144">
        <f>+V15</f>
        <v>0</v>
      </c>
      <c r="N115" s="1145"/>
      <c r="O115" s="19" t="s">
        <v>481</v>
      </c>
      <c r="P115" s="19" t="s">
        <v>482</v>
      </c>
      <c r="Q115" s="1144">
        <f>+V17</f>
        <v>0</v>
      </c>
      <c r="R115" s="1145"/>
      <c r="S115" s="1" t="s">
        <v>483</v>
      </c>
      <c r="T115" s="8"/>
      <c r="U115" s="357"/>
      <c r="V115" s="357"/>
      <c r="W115" s="357"/>
      <c r="X115" s="357"/>
      <c r="Y115" s="9"/>
      <c r="AA115" s="1143" t="e">
        <f>IF(C112="○","0",ROUNDDOWN((97000*M115/Q115*Q114),0))</f>
        <v>#DIV/0!</v>
      </c>
      <c r="AB115" s="1143"/>
      <c r="AC115" s="1143"/>
      <c r="AD115" s="1143"/>
      <c r="AE115" s="1143"/>
    </row>
    <row r="116" spans="1:39" ht="8.25" customHeight="1">
      <c r="B116" s="2"/>
      <c r="M116" s="18"/>
      <c r="P116" s="19"/>
      <c r="T116" s="2"/>
      <c r="U116" s="162"/>
      <c r="V116" s="162"/>
      <c r="W116" s="162"/>
      <c r="X116" s="162"/>
      <c r="Y116" s="9"/>
    </row>
    <row r="117" spans="1:39" ht="13.5" hidden="1" customHeight="1" thickBot="1">
      <c r="A117" s="377"/>
      <c r="B117" s="378"/>
      <c r="C117" s="379"/>
      <c r="D117" s="380" t="s">
        <v>540</v>
      </c>
      <c r="E117" s="377"/>
      <c r="F117" s="377"/>
      <c r="G117" s="377"/>
      <c r="H117" s="377"/>
      <c r="I117" s="377"/>
      <c r="J117" s="377"/>
      <c r="K117" s="377"/>
      <c r="L117" s="377"/>
      <c r="M117" s="381"/>
      <c r="N117" s="377"/>
      <c r="O117" s="377"/>
      <c r="P117" s="382"/>
      <c r="Q117" s="377"/>
      <c r="R117" s="377"/>
      <c r="S117" s="377"/>
      <c r="T117" s="378"/>
      <c r="U117" s="383"/>
      <c r="V117" s="383"/>
      <c r="W117" s="383"/>
      <c r="X117" s="383"/>
      <c r="Y117" s="384"/>
    </row>
    <row r="118" spans="1:39" ht="15" hidden="1" customHeight="1" thickBot="1">
      <c r="A118" s="377"/>
      <c r="B118" s="378"/>
      <c r="C118" s="385"/>
      <c r="D118" s="379" t="s">
        <v>485</v>
      </c>
      <c r="E118" s="377"/>
      <c r="F118" s="377"/>
      <c r="G118" s="377"/>
      <c r="H118" s="377"/>
      <c r="I118" s="377"/>
      <c r="J118" s="377"/>
      <c r="K118" s="377"/>
      <c r="L118" s="377"/>
      <c r="M118" s="381"/>
      <c r="N118" s="377"/>
      <c r="O118" s="377"/>
      <c r="P118" s="382"/>
      <c r="Q118" s="377"/>
      <c r="R118" s="377"/>
      <c r="S118" s="377"/>
      <c r="T118" s="378"/>
      <c r="U118" s="383"/>
      <c r="V118" s="383"/>
      <c r="W118" s="383"/>
      <c r="X118" s="383"/>
      <c r="Y118" s="384"/>
    </row>
    <row r="119" spans="1:39" ht="15" hidden="1" customHeight="1">
      <c r="A119" s="377"/>
      <c r="B119" s="378"/>
      <c r="C119" s="386" t="s">
        <v>541</v>
      </c>
      <c r="D119" s="377"/>
      <c r="E119" s="377"/>
      <c r="F119" s="377"/>
      <c r="G119" s="377"/>
      <c r="H119" s="377"/>
      <c r="I119" s="377"/>
      <c r="J119" s="377"/>
      <c r="K119" s="377"/>
      <c r="L119" s="387"/>
      <c r="M119" s="387"/>
      <c r="N119" s="387"/>
      <c r="O119" s="387"/>
      <c r="P119" s="387"/>
      <c r="Q119" s="377"/>
      <c r="R119" s="377"/>
      <c r="S119" s="377"/>
      <c r="T119" s="378"/>
      <c r="U119" s="383"/>
      <c r="V119" s="383"/>
      <c r="W119" s="383"/>
      <c r="X119" s="383"/>
      <c r="Y119" s="384"/>
    </row>
    <row r="120" spans="1:39" ht="15" hidden="1" customHeight="1" thickBot="1">
      <c r="A120" s="377"/>
      <c r="B120" s="378"/>
      <c r="C120" s="377"/>
      <c r="D120" s="387"/>
      <c r="E120" s="1311"/>
      <c r="F120" s="1311"/>
      <c r="G120" s="1311"/>
      <c r="H120" s="1311"/>
      <c r="I120" s="377"/>
      <c r="J120" s="377"/>
      <c r="K120" s="1312" t="s">
        <v>487</v>
      </c>
      <c r="L120" s="1312"/>
      <c r="M120" s="1312"/>
      <c r="N120" s="1312"/>
      <c r="O120" s="1312"/>
      <c r="P120" s="1312"/>
      <c r="Q120" s="1313">
        <v>0</v>
      </c>
      <c r="R120" s="1313"/>
      <c r="S120" s="377" t="s">
        <v>386</v>
      </c>
      <c r="T120" s="388" t="s">
        <v>478</v>
      </c>
      <c r="U120" s="1307">
        <f>IF($C118=1,0,IF(C121="○",0,IF($U28&gt;19,538000,IF($U28&gt;1,269000,IF($U28=0,0,179000)))))</f>
        <v>0</v>
      </c>
      <c r="V120" s="1307"/>
      <c r="W120" s="1307"/>
      <c r="X120" s="1307"/>
      <c r="Y120" s="384" t="s">
        <v>479</v>
      </c>
    </row>
    <row r="121" spans="1:39" ht="15" hidden="1" customHeight="1" thickBot="1">
      <c r="A121" s="377"/>
      <c r="B121" s="378"/>
      <c r="C121" s="389"/>
      <c r="D121" s="1305" t="s">
        <v>488</v>
      </c>
      <c r="E121" s="1305"/>
      <c r="F121" s="1305"/>
      <c r="G121" s="1305"/>
      <c r="H121" s="1305"/>
      <c r="I121" s="1305"/>
      <c r="J121" s="1305"/>
      <c r="K121" s="1305"/>
      <c r="L121" s="1305"/>
      <c r="M121" s="1305"/>
      <c r="N121" s="1305"/>
      <c r="O121" s="1305"/>
      <c r="P121" s="1305"/>
      <c r="Q121" s="1305"/>
      <c r="R121" s="1305"/>
      <c r="S121" s="1306"/>
      <c r="T121" s="388" t="s">
        <v>478</v>
      </c>
      <c r="U121" s="1307">
        <f>IF(C118=1,0,IF(C121="○",1076000,0))</f>
        <v>0</v>
      </c>
      <c r="V121" s="1307"/>
      <c r="W121" s="1307"/>
      <c r="X121" s="1307"/>
      <c r="Y121" s="384" t="s">
        <v>479</v>
      </c>
    </row>
    <row r="122" spans="1:39" ht="7.5" hidden="1" customHeight="1">
      <c r="A122" s="377"/>
      <c r="B122" s="378"/>
      <c r="C122" s="377"/>
      <c r="D122" s="1305"/>
      <c r="E122" s="1305"/>
      <c r="F122" s="1305"/>
      <c r="G122" s="1305"/>
      <c r="H122" s="1305"/>
      <c r="I122" s="1305"/>
      <c r="J122" s="1305"/>
      <c r="K122" s="1305"/>
      <c r="L122" s="1305"/>
      <c r="M122" s="1305"/>
      <c r="N122" s="1305"/>
      <c r="O122" s="1305"/>
      <c r="P122" s="1305"/>
      <c r="Q122" s="1305"/>
      <c r="R122" s="1305"/>
      <c r="S122" s="1306"/>
      <c r="T122" s="388"/>
      <c r="U122" s="390"/>
      <c r="V122" s="390"/>
      <c r="W122" s="390"/>
      <c r="X122" s="390"/>
      <c r="Y122" s="384"/>
    </row>
    <row r="123" spans="1:39" ht="15" hidden="1" customHeight="1">
      <c r="A123" s="377"/>
      <c r="B123" s="378"/>
      <c r="C123" s="377"/>
      <c r="D123" s="387"/>
      <c r="E123" s="387"/>
      <c r="F123" s="377"/>
      <c r="G123" s="377"/>
      <c r="H123" s="377"/>
      <c r="I123" s="377"/>
      <c r="J123" s="377"/>
      <c r="K123" s="377"/>
      <c r="L123" s="377"/>
      <c r="M123" s="377"/>
      <c r="N123" s="377"/>
      <c r="O123" s="377"/>
      <c r="P123" s="377"/>
      <c r="Q123" s="377"/>
      <c r="R123" s="377"/>
      <c r="S123" s="377"/>
      <c r="T123" s="378"/>
      <c r="U123" s="383"/>
      <c r="V123" s="383"/>
      <c r="W123" s="383"/>
      <c r="X123" s="383"/>
      <c r="Y123" s="384"/>
    </row>
    <row r="124" spans="1:39" ht="15" hidden="1" customHeight="1">
      <c r="A124" s="377"/>
      <c r="B124" s="378"/>
      <c r="C124" s="386" t="s">
        <v>542</v>
      </c>
      <c r="D124" s="377"/>
      <c r="E124" s="377"/>
      <c r="F124" s="377"/>
      <c r="G124" s="377"/>
      <c r="H124" s="377"/>
      <c r="I124" s="377"/>
      <c r="J124" s="377"/>
      <c r="K124" s="377"/>
      <c r="L124" s="377"/>
      <c r="M124" s="377"/>
      <c r="N124" s="377"/>
      <c r="O124" s="377"/>
      <c r="P124" s="377"/>
      <c r="Q124" s="377"/>
      <c r="R124" s="377"/>
      <c r="S124" s="377"/>
      <c r="T124" s="388" t="s">
        <v>478</v>
      </c>
      <c r="U124" s="1307">
        <f>U125+U127</f>
        <v>0</v>
      </c>
      <c r="V124" s="1307"/>
      <c r="W124" s="1307"/>
      <c r="X124" s="1307"/>
      <c r="Y124" s="384" t="s">
        <v>479</v>
      </c>
    </row>
    <row r="125" spans="1:39" ht="15" hidden="1" customHeight="1">
      <c r="A125" s="377"/>
      <c r="B125" s="378"/>
      <c r="C125" s="377"/>
      <c r="D125" s="377" t="s">
        <v>490</v>
      </c>
      <c r="E125" s="377"/>
      <c r="F125" s="377"/>
      <c r="G125" s="377"/>
      <c r="H125" s="377"/>
      <c r="I125" s="377"/>
      <c r="J125" s="377"/>
      <c r="K125" s="377"/>
      <c r="L125" s="377"/>
      <c r="M125" s="377"/>
      <c r="N125" s="377"/>
      <c r="O125" s="377"/>
      <c r="P125" s="377"/>
      <c r="Q125" s="377"/>
      <c r="R125" s="377"/>
      <c r="S125" s="377"/>
      <c r="T125" s="388" t="s">
        <v>190</v>
      </c>
      <c r="U125" s="1307">
        <f>IF($I$7="",0,IF(C118=1,0,240000))</f>
        <v>0</v>
      </c>
      <c r="V125" s="1307"/>
      <c r="W125" s="1307"/>
      <c r="X125" s="1307"/>
      <c r="Y125" s="384" t="s">
        <v>191</v>
      </c>
      <c r="AJ125" s="1">
        <v>0</v>
      </c>
    </row>
    <row r="126" spans="1:39" ht="15" hidden="1" customHeight="1">
      <c r="A126" s="377"/>
      <c r="B126" s="378"/>
      <c r="C126" s="377"/>
      <c r="D126" s="377" t="s">
        <v>491</v>
      </c>
      <c r="E126" s="377"/>
      <c r="F126" s="377"/>
      <c r="G126" s="377"/>
      <c r="H126" s="377"/>
      <c r="I126" s="377"/>
      <c r="J126" s="377"/>
      <c r="K126" s="377"/>
      <c r="L126" s="377"/>
      <c r="M126" s="377"/>
      <c r="N126" s="377"/>
      <c r="O126" s="377"/>
      <c r="P126" s="377"/>
      <c r="Q126" s="377"/>
      <c r="R126" s="377"/>
      <c r="S126" s="377"/>
      <c r="T126" s="388"/>
      <c r="U126" s="390"/>
      <c r="V126" s="390"/>
      <c r="W126" s="390"/>
      <c r="X126" s="390"/>
      <c r="Y126" s="384"/>
    </row>
    <row r="127" spans="1:39" ht="15" hidden="1" customHeight="1">
      <c r="A127" s="377"/>
      <c r="B127" s="378"/>
      <c r="C127" s="377"/>
      <c r="D127" s="377"/>
      <c r="E127" s="391"/>
      <c r="F127" s="391"/>
      <c r="G127" s="1308">
        <v>81000</v>
      </c>
      <c r="H127" s="1308"/>
      <c r="I127" s="1308"/>
      <c r="J127" s="377" t="s">
        <v>175</v>
      </c>
      <c r="K127" s="377" t="s">
        <v>474</v>
      </c>
      <c r="L127" s="1309" t="s">
        <v>492</v>
      </c>
      <c r="M127" s="1309"/>
      <c r="N127" s="1309"/>
      <c r="O127" s="1310">
        <v>0</v>
      </c>
      <c r="P127" s="1310"/>
      <c r="Q127" s="377" t="s">
        <v>493</v>
      </c>
      <c r="R127" s="377"/>
      <c r="S127" s="377"/>
      <c r="T127" s="388" t="s">
        <v>190</v>
      </c>
      <c r="U127" s="1307">
        <f>IF(C118=1,0,G127*O127)</f>
        <v>0</v>
      </c>
      <c r="V127" s="1307"/>
      <c r="W127" s="1307"/>
      <c r="X127" s="1307"/>
      <c r="Y127" s="384" t="s">
        <v>191</v>
      </c>
      <c r="AM127" s="155">
        <v>0</v>
      </c>
    </row>
    <row r="128" spans="1:39" ht="15" hidden="1" customHeight="1">
      <c r="A128" s="377"/>
      <c r="B128" s="378"/>
      <c r="C128" s="377"/>
      <c r="D128" s="377"/>
      <c r="E128" s="377"/>
      <c r="F128" s="377"/>
      <c r="G128" s="377"/>
      <c r="H128" s="377"/>
      <c r="I128" s="377"/>
      <c r="J128" s="377"/>
      <c r="K128" s="377"/>
      <c r="L128" s="377"/>
      <c r="M128" s="377"/>
      <c r="N128" s="392" t="s">
        <v>494</v>
      </c>
      <c r="O128" s="377"/>
      <c r="P128" s="377"/>
      <c r="Q128" s="377"/>
      <c r="R128" s="377"/>
      <c r="S128" s="377"/>
      <c r="T128" s="388"/>
      <c r="U128" s="390"/>
      <c r="V128" s="390"/>
      <c r="W128" s="390"/>
      <c r="X128" s="390"/>
      <c r="Y128" s="384"/>
      <c r="AM128" s="155">
        <v>1</v>
      </c>
    </row>
    <row r="129" spans="2:39" ht="15" customHeight="1">
      <c r="B129" s="2"/>
      <c r="C129" s="363" t="s">
        <v>552</v>
      </c>
      <c r="D129" s="363"/>
      <c r="E129" s="363"/>
      <c r="F129" s="363"/>
      <c r="G129" s="363"/>
      <c r="H129" s="363"/>
      <c r="I129" s="363"/>
      <c r="J129" s="363"/>
      <c r="K129" s="363"/>
      <c r="L129" s="363"/>
      <c r="M129" s="363"/>
      <c r="N129" s="363"/>
      <c r="O129" s="363"/>
      <c r="P129" s="363"/>
      <c r="T129" s="2"/>
      <c r="U129" s="162"/>
      <c r="V129" s="162"/>
      <c r="W129" s="162"/>
      <c r="X129" s="162"/>
      <c r="Y129" s="9"/>
      <c r="AM129" s="155">
        <v>2</v>
      </c>
    </row>
    <row r="130" spans="2:39" ht="15.75" customHeight="1">
      <c r="B130" s="2"/>
      <c r="C130" s="363"/>
      <c r="D130" s="364" t="s">
        <v>457</v>
      </c>
      <c r="E130" s="1304">
        <v>10000</v>
      </c>
      <c r="F130" s="1304"/>
      <c r="G130" s="1304"/>
      <c r="H130" s="363" t="s">
        <v>496</v>
      </c>
      <c r="I130" s="363"/>
      <c r="J130" s="363"/>
      <c r="K130" s="366" t="s">
        <v>195</v>
      </c>
      <c r="L130" s="363"/>
      <c r="M130" s="1300" t="s">
        <v>497</v>
      </c>
      <c r="N130" s="1300"/>
      <c r="O130" s="1300"/>
      <c r="P130" s="363" t="s">
        <v>498</v>
      </c>
      <c r="Q130" s="1266">
        <f>U55</f>
        <v>0</v>
      </c>
      <c r="R130" s="1266"/>
      <c r="S130" s="1" t="s">
        <v>420</v>
      </c>
      <c r="T130" s="8" t="s">
        <v>478</v>
      </c>
      <c r="U130" s="1264">
        <f>+IF(C118=1,0,E130*Q130)</f>
        <v>0</v>
      </c>
      <c r="V130" s="1264"/>
      <c r="W130" s="1264"/>
      <c r="X130" s="1264"/>
      <c r="Y130" s="9" t="s">
        <v>479</v>
      </c>
    </row>
    <row r="131" spans="2:39" ht="15.75" customHeight="1">
      <c r="B131" s="2"/>
      <c r="C131" s="363"/>
      <c r="D131" s="364"/>
      <c r="E131" s="365"/>
      <c r="F131" s="365"/>
      <c r="G131" s="365"/>
      <c r="H131" s="363"/>
      <c r="I131" s="363"/>
      <c r="J131" s="363"/>
      <c r="K131" s="366"/>
      <c r="L131" s="363"/>
      <c r="M131" s="498"/>
      <c r="N131" s="498"/>
      <c r="O131" s="498"/>
      <c r="P131" s="363"/>
      <c r="Q131" s="348"/>
      <c r="R131" s="348"/>
      <c r="T131" s="8"/>
      <c r="U131" s="357"/>
      <c r="V131" s="357"/>
      <c r="W131" s="357"/>
      <c r="X131" s="357"/>
      <c r="Y131" s="9"/>
    </row>
    <row r="132" spans="2:39">
      <c r="B132" s="2"/>
      <c r="C132" s="1064" t="s">
        <v>553</v>
      </c>
      <c r="D132" s="1064"/>
      <c r="E132" s="1064"/>
      <c r="F132" s="1064"/>
      <c r="G132" s="1064"/>
      <c r="H132" s="1064"/>
      <c r="I132" s="1064"/>
      <c r="J132" s="1064"/>
      <c r="K132" s="1064"/>
      <c r="L132" s="1064"/>
      <c r="M132" s="1064"/>
      <c r="N132" s="1064"/>
      <c r="O132" s="1064"/>
      <c r="P132" s="499"/>
      <c r="Q132" s="28"/>
      <c r="R132" s="28"/>
      <c r="S132" s="168"/>
      <c r="T132" s="8"/>
      <c r="U132" s="1264"/>
      <c r="V132" s="1264"/>
      <c r="W132" s="1264"/>
      <c r="X132" s="1264"/>
      <c r="Y132" s="9"/>
    </row>
    <row r="133" spans="2:39" ht="16.5" customHeight="1">
      <c r="B133" s="2"/>
      <c r="C133" s="393"/>
      <c r="D133" s="363" t="s">
        <v>500</v>
      </c>
      <c r="E133" s="363"/>
      <c r="F133" s="393"/>
      <c r="G133" s="393"/>
      <c r="H133" s="393"/>
      <c r="I133" s="393"/>
      <c r="J133" s="393"/>
      <c r="K133" s="393"/>
      <c r="L133" s="393"/>
      <c r="M133" s="393"/>
      <c r="N133" s="393"/>
      <c r="O133" s="393"/>
      <c r="P133" s="499"/>
      <c r="Q133" s="28"/>
      <c r="R133" s="28"/>
      <c r="S133" s="168"/>
      <c r="T133" s="8" t="s">
        <v>478</v>
      </c>
      <c r="U133" s="1264">
        <f>U134+U135</f>
        <v>0</v>
      </c>
      <c r="V133" s="1264"/>
      <c r="W133" s="1264"/>
      <c r="X133" s="1264"/>
      <c r="Y133" s="9" t="s">
        <v>479</v>
      </c>
    </row>
    <row r="134" spans="2:39" ht="25.5" customHeight="1">
      <c r="B134" s="2"/>
      <c r="C134" s="363"/>
      <c r="D134" s="363"/>
      <c r="E134" s="1300"/>
      <c r="F134" s="1300"/>
      <c r="G134" s="364" t="s">
        <v>457</v>
      </c>
      <c r="H134" s="1301">
        <v>120000</v>
      </c>
      <c r="I134" s="1301"/>
      <c r="J134" s="363" t="s">
        <v>501</v>
      </c>
      <c r="K134" s="363"/>
      <c r="L134" s="363"/>
      <c r="M134" s="373" t="s">
        <v>502</v>
      </c>
      <c r="N134" s="1302" t="s">
        <v>554</v>
      </c>
      <c r="O134" s="1303"/>
      <c r="P134" s="1303"/>
      <c r="Q134" s="1130">
        <f>U63</f>
        <v>0</v>
      </c>
      <c r="R134" s="1130"/>
      <c r="S134" s="168" t="s">
        <v>432</v>
      </c>
      <c r="T134" s="167" t="s">
        <v>190</v>
      </c>
      <c r="U134" s="1263">
        <f>H134*Q134</f>
        <v>0</v>
      </c>
      <c r="V134" s="1263"/>
      <c r="W134" s="1263"/>
      <c r="X134" s="1263"/>
      <c r="Y134" s="168" t="s">
        <v>191</v>
      </c>
    </row>
    <row r="135" spans="2:39" ht="25.5" customHeight="1">
      <c r="B135" s="2"/>
      <c r="C135" s="363"/>
      <c r="D135" s="363"/>
      <c r="E135" s="1300"/>
      <c r="F135" s="1300"/>
      <c r="G135" s="364" t="s">
        <v>457</v>
      </c>
      <c r="H135" s="1301">
        <v>30000</v>
      </c>
      <c r="I135" s="1301"/>
      <c r="J135" s="363" t="s">
        <v>496</v>
      </c>
      <c r="K135" s="363"/>
      <c r="L135" s="363"/>
      <c r="M135" s="373" t="s">
        <v>502</v>
      </c>
      <c r="N135" s="1302" t="s">
        <v>555</v>
      </c>
      <c r="O135" s="1303"/>
      <c r="P135" s="1303"/>
      <c r="Q135" s="1130">
        <f>U64</f>
        <v>0</v>
      </c>
      <c r="R135" s="1130"/>
      <c r="S135" s="168" t="s">
        <v>420</v>
      </c>
      <c r="T135" s="167" t="s">
        <v>190</v>
      </c>
      <c r="U135" s="1263">
        <f>H135*Q135</f>
        <v>0</v>
      </c>
      <c r="V135" s="1263"/>
      <c r="W135" s="1263"/>
      <c r="X135" s="1263"/>
      <c r="Y135" s="168" t="s">
        <v>191</v>
      </c>
    </row>
    <row r="136" spans="2:39" ht="12.75" customHeight="1">
      <c r="B136" s="2"/>
      <c r="C136" s="363"/>
      <c r="D136" s="363"/>
      <c r="E136" s="498"/>
      <c r="F136" s="498"/>
      <c r="G136" s="364"/>
      <c r="H136" s="500"/>
      <c r="I136" s="500"/>
      <c r="J136" s="363"/>
      <c r="K136" s="363"/>
      <c r="L136" s="363"/>
      <c r="M136" s="373"/>
      <c r="N136" s="501"/>
      <c r="O136" s="499"/>
      <c r="P136" s="499"/>
      <c r="Q136" s="181"/>
      <c r="R136" s="181"/>
      <c r="S136" s="168"/>
      <c r="T136" s="167"/>
      <c r="U136" s="361"/>
      <c r="V136" s="361"/>
      <c r="W136" s="361"/>
      <c r="X136" s="361"/>
      <c r="Y136" s="168"/>
    </row>
    <row r="137" spans="2:39" ht="15" customHeight="1">
      <c r="B137" s="2"/>
      <c r="C137" s="363"/>
      <c r="D137" s="363" t="s">
        <v>505</v>
      </c>
      <c r="E137" s="363"/>
      <c r="F137" s="393"/>
      <c r="G137" s="393"/>
      <c r="H137" s="393"/>
      <c r="I137" s="393"/>
      <c r="J137" s="393"/>
      <c r="K137" s="393"/>
      <c r="L137" s="393"/>
      <c r="M137" s="393"/>
      <c r="N137" s="393"/>
      <c r="O137" s="393"/>
      <c r="P137" s="499"/>
      <c r="Q137" s="181"/>
      <c r="R137" s="181"/>
      <c r="S137" s="168"/>
      <c r="T137" s="8" t="s">
        <v>478</v>
      </c>
      <c r="U137" s="1264">
        <f>U138+U139</f>
        <v>0</v>
      </c>
      <c r="V137" s="1264"/>
      <c r="W137" s="1264"/>
      <c r="X137" s="1264"/>
      <c r="Y137" s="9" t="s">
        <v>479</v>
      </c>
    </row>
    <row r="138" spans="2:39" ht="27.75" customHeight="1">
      <c r="B138" s="2"/>
      <c r="C138" s="363"/>
      <c r="D138" s="363"/>
      <c r="E138" s="1300"/>
      <c r="F138" s="1300"/>
      <c r="G138" s="364" t="s">
        <v>457</v>
      </c>
      <c r="H138" s="1301">
        <v>20000</v>
      </c>
      <c r="I138" s="1301"/>
      <c r="J138" s="363" t="s">
        <v>501</v>
      </c>
      <c r="K138" s="363"/>
      <c r="L138" s="363"/>
      <c r="M138" s="373" t="s">
        <v>502</v>
      </c>
      <c r="N138" s="1302" t="s">
        <v>556</v>
      </c>
      <c r="O138" s="1303"/>
      <c r="P138" s="1303"/>
      <c r="Q138" s="1130">
        <f>U65</f>
        <v>0</v>
      </c>
      <c r="R138" s="1130"/>
      <c r="S138" s="168" t="s">
        <v>432</v>
      </c>
      <c r="T138" s="167" t="s">
        <v>190</v>
      </c>
      <c r="U138" s="1263">
        <f>H138*Q138</f>
        <v>0</v>
      </c>
      <c r="V138" s="1263"/>
      <c r="W138" s="1263"/>
      <c r="X138" s="1263"/>
      <c r="Y138" s="168" t="s">
        <v>191</v>
      </c>
    </row>
    <row r="139" spans="2:39" ht="27.75" customHeight="1">
      <c r="B139" s="2"/>
      <c r="C139" s="363"/>
      <c r="D139" s="363"/>
      <c r="E139" s="1300"/>
      <c r="F139" s="1300"/>
      <c r="G139" s="364" t="s">
        <v>457</v>
      </c>
      <c r="H139" s="1301">
        <v>5000</v>
      </c>
      <c r="I139" s="1301"/>
      <c r="J139" s="363" t="s">
        <v>496</v>
      </c>
      <c r="K139" s="363"/>
      <c r="L139" s="363"/>
      <c r="M139" s="373" t="s">
        <v>502</v>
      </c>
      <c r="N139" s="1302" t="s">
        <v>557</v>
      </c>
      <c r="O139" s="1303"/>
      <c r="P139" s="1303"/>
      <c r="Q139" s="1130">
        <f>U66</f>
        <v>0</v>
      </c>
      <c r="R139" s="1130"/>
      <c r="S139" s="168" t="s">
        <v>420</v>
      </c>
      <c r="T139" s="167" t="s">
        <v>190</v>
      </c>
      <c r="U139" s="1263">
        <f>H139*Q139</f>
        <v>0</v>
      </c>
      <c r="V139" s="1263"/>
      <c r="W139" s="1263"/>
      <c r="X139" s="1263"/>
      <c r="Y139" s="168" t="s">
        <v>191</v>
      </c>
    </row>
    <row r="140" spans="2:39" ht="13.5" customHeight="1">
      <c r="B140" s="2"/>
      <c r="C140" s="363"/>
      <c r="D140" s="363"/>
      <c r="E140" s="498"/>
      <c r="F140" s="498"/>
      <c r="G140" s="364"/>
      <c r="H140" s="500"/>
      <c r="I140" s="500"/>
      <c r="J140" s="363"/>
      <c r="K140" s="363"/>
      <c r="L140" s="363"/>
      <c r="M140" s="373"/>
      <c r="N140" s="501"/>
      <c r="O140" s="499"/>
      <c r="P140" s="499"/>
      <c r="Q140" s="181"/>
      <c r="R140" s="181"/>
      <c r="S140" s="168"/>
      <c r="T140" s="167"/>
      <c r="U140" s="361"/>
      <c r="V140" s="361"/>
      <c r="W140" s="361"/>
      <c r="X140" s="361"/>
      <c r="Y140" s="168"/>
    </row>
    <row r="141" spans="2:39">
      <c r="B141" s="2"/>
      <c r="C141" s="1064" t="s">
        <v>558</v>
      </c>
      <c r="D141" s="1064"/>
      <c r="E141" s="1064"/>
      <c r="F141" s="1064"/>
      <c r="G141" s="1064"/>
      <c r="H141" s="1064"/>
      <c r="I141" s="1064"/>
      <c r="J141" s="1064"/>
      <c r="K141" s="1064"/>
      <c r="L141" s="1064"/>
      <c r="M141" s="1064"/>
      <c r="N141" s="1064"/>
      <c r="O141" s="1064"/>
      <c r="P141" s="499"/>
      <c r="Q141" s="181"/>
      <c r="R141" s="181"/>
      <c r="S141" s="168"/>
      <c r="T141" s="8"/>
      <c r="U141" s="1264"/>
      <c r="V141" s="1264"/>
      <c r="W141" s="1264"/>
      <c r="X141" s="1264"/>
      <c r="Y141" s="9"/>
    </row>
    <row r="142" spans="2:39" ht="14.25" customHeight="1">
      <c r="B142" s="2"/>
      <c r="C142" s="60"/>
      <c r="D142" s="1" t="s">
        <v>500</v>
      </c>
      <c r="F142" s="60"/>
      <c r="G142" s="60"/>
      <c r="H142" s="60"/>
      <c r="I142" s="60"/>
      <c r="J142" s="60"/>
      <c r="K142" s="60"/>
      <c r="L142" s="60"/>
      <c r="M142" s="60"/>
      <c r="N142" s="60"/>
      <c r="O142" s="60"/>
      <c r="P142" s="178"/>
      <c r="Q142" s="181"/>
      <c r="R142" s="181"/>
      <c r="S142" s="168"/>
      <c r="T142" s="8" t="s">
        <v>478</v>
      </c>
      <c r="U142" s="1264">
        <f>U143+U144</f>
        <v>0</v>
      </c>
      <c r="V142" s="1264"/>
      <c r="W142" s="1264"/>
      <c r="X142" s="1264"/>
      <c r="Y142" s="9" t="s">
        <v>479</v>
      </c>
    </row>
    <row r="143" spans="2:39" ht="25.5" customHeight="1">
      <c r="B143" s="2"/>
      <c r="E143" s="1127"/>
      <c r="F143" s="1127"/>
      <c r="G143" s="18" t="s">
        <v>457</v>
      </c>
      <c r="H143" s="1262">
        <v>120000</v>
      </c>
      <c r="I143" s="1262"/>
      <c r="J143" s="1" t="s">
        <v>501</v>
      </c>
      <c r="M143" s="28" t="s">
        <v>502</v>
      </c>
      <c r="N143" s="1098" t="s">
        <v>509</v>
      </c>
      <c r="O143" s="1129"/>
      <c r="P143" s="1129"/>
      <c r="Q143" s="1130">
        <f>U68</f>
        <v>0</v>
      </c>
      <c r="R143" s="1130"/>
      <c r="S143" s="168" t="s">
        <v>432</v>
      </c>
      <c r="T143" s="167" t="s">
        <v>190</v>
      </c>
      <c r="U143" s="1263">
        <f>H143*Q143</f>
        <v>0</v>
      </c>
      <c r="V143" s="1263"/>
      <c r="W143" s="1263"/>
      <c r="X143" s="1263"/>
      <c r="Y143" s="168" t="s">
        <v>191</v>
      </c>
    </row>
    <row r="144" spans="2:39" ht="25.5" customHeight="1">
      <c r="B144" s="2"/>
      <c r="E144" s="1127"/>
      <c r="F144" s="1127"/>
      <c r="G144" s="18" t="s">
        <v>457</v>
      </c>
      <c r="H144" s="1262">
        <v>30000</v>
      </c>
      <c r="I144" s="1262"/>
      <c r="J144" s="1" t="s">
        <v>496</v>
      </c>
      <c r="M144" s="28" t="s">
        <v>502</v>
      </c>
      <c r="N144" s="1098" t="s">
        <v>510</v>
      </c>
      <c r="O144" s="1129"/>
      <c r="P144" s="1129"/>
      <c r="Q144" s="1130">
        <f>U69</f>
        <v>0</v>
      </c>
      <c r="R144" s="1130"/>
      <c r="S144" s="168" t="s">
        <v>420</v>
      </c>
      <c r="T144" s="167" t="s">
        <v>190</v>
      </c>
      <c r="U144" s="1263">
        <f>H144*Q144</f>
        <v>0</v>
      </c>
      <c r="V144" s="1263"/>
      <c r="W144" s="1263"/>
      <c r="X144" s="1263"/>
      <c r="Y144" s="168" t="s">
        <v>191</v>
      </c>
    </row>
    <row r="145" spans="2:28" ht="14.25" customHeight="1">
      <c r="B145" s="2"/>
      <c r="E145" s="20"/>
      <c r="F145" s="20"/>
      <c r="G145" s="18"/>
      <c r="H145" s="362"/>
      <c r="I145" s="362"/>
      <c r="M145" s="28"/>
      <c r="N145" s="180"/>
      <c r="O145" s="178"/>
      <c r="P145" s="178"/>
      <c r="Q145" s="181"/>
      <c r="R145" s="181"/>
      <c r="S145" s="168"/>
      <c r="T145" s="167"/>
      <c r="U145" s="361"/>
      <c r="V145" s="361"/>
      <c r="W145" s="361"/>
      <c r="X145" s="361"/>
      <c r="Y145" s="168"/>
    </row>
    <row r="146" spans="2:28" ht="15" customHeight="1">
      <c r="B146" s="2"/>
      <c r="D146" s="1" t="s">
        <v>505</v>
      </c>
      <c r="F146" s="60"/>
      <c r="G146" s="60"/>
      <c r="H146" s="60"/>
      <c r="I146" s="60"/>
      <c r="J146" s="60"/>
      <c r="K146" s="60"/>
      <c r="L146" s="60"/>
      <c r="M146" s="60"/>
      <c r="N146" s="60"/>
      <c r="O146" s="60"/>
      <c r="P146" s="178"/>
      <c r="Q146" s="181"/>
      <c r="R146" s="181"/>
      <c r="S146" s="168"/>
      <c r="T146" s="8" t="s">
        <v>478</v>
      </c>
      <c r="U146" s="1264">
        <f>U147+U148</f>
        <v>0</v>
      </c>
      <c r="V146" s="1264"/>
      <c r="W146" s="1264"/>
      <c r="X146" s="1264"/>
      <c r="Y146" s="9" t="s">
        <v>479</v>
      </c>
    </row>
    <row r="147" spans="2:28" ht="27.75" customHeight="1">
      <c r="B147" s="2"/>
      <c r="E147" s="1127"/>
      <c r="F147" s="1127"/>
      <c r="G147" s="18" t="s">
        <v>457</v>
      </c>
      <c r="H147" s="1262">
        <v>20000</v>
      </c>
      <c r="I147" s="1262"/>
      <c r="J147" s="1" t="s">
        <v>501</v>
      </c>
      <c r="M147" s="28" t="s">
        <v>502</v>
      </c>
      <c r="N147" s="1098" t="s">
        <v>511</v>
      </c>
      <c r="O147" s="1129"/>
      <c r="P147" s="1129"/>
      <c r="Q147" s="1130">
        <f>U70</f>
        <v>0</v>
      </c>
      <c r="R147" s="1130"/>
      <c r="S147" s="168" t="s">
        <v>432</v>
      </c>
      <c r="T147" s="167" t="s">
        <v>190</v>
      </c>
      <c r="U147" s="1263">
        <f>H147*Q147</f>
        <v>0</v>
      </c>
      <c r="V147" s="1263"/>
      <c r="W147" s="1263"/>
      <c r="X147" s="1263"/>
      <c r="Y147" s="168" t="s">
        <v>191</v>
      </c>
    </row>
    <row r="148" spans="2:28" ht="27.75" customHeight="1">
      <c r="B148" s="2"/>
      <c r="E148" s="1127"/>
      <c r="F148" s="1127"/>
      <c r="G148" s="18" t="s">
        <v>457</v>
      </c>
      <c r="H148" s="1262">
        <v>5000</v>
      </c>
      <c r="I148" s="1262"/>
      <c r="J148" s="1" t="s">
        <v>496</v>
      </c>
      <c r="M148" s="28" t="s">
        <v>502</v>
      </c>
      <c r="N148" s="1098" t="s">
        <v>512</v>
      </c>
      <c r="O148" s="1129"/>
      <c r="P148" s="1129"/>
      <c r="Q148" s="1130">
        <f>U71</f>
        <v>0</v>
      </c>
      <c r="R148" s="1130"/>
      <c r="S148" s="168" t="s">
        <v>420</v>
      </c>
      <c r="T148" s="167" t="s">
        <v>190</v>
      </c>
      <c r="U148" s="1263">
        <f>H148*Q148</f>
        <v>0</v>
      </c>
      <c r="V148" s="1263"/>
      <c r="W148" s="1263"/>
      <c r="X148" s="1263"/>
      <c r="Y148" s="168" t="s">
        <v>191</v>
      </c>
    </row>
    <row r="149" spans="2:28" ht="8.25" customHeight="1">
      <c r="B149" s="2"/>
      <c r="C149" s="1114"/>
      <c r="D149" s="1114"/>
      <c r="E149" s="1114"/>
      <c r="F149" s="1114"/>
      <c r="G149" s="1114"/>
      <c r="H149" s="1114"/>
      <c r="I149" s="1114"/>
      <c r="J149" s="1114"/>
      <c r="K149" s="1114"/>
      <c r="L149" s="1114"/>
      <c r="M149" s="1114"/>
      <c r="N149" s="1114"/>
      <c r="O149" s="1114"/>
      <c r="P149" s="348"/>
      <c r="Q149" s="348"/>
      <c r="R149" s="348"/>
      <c r="S149" s="9"/>
      <c r="T149" s="8"/>
      <c r="U149" s="357"/>
      <c r="V149" s="357"/>
      <c r="W149" s="357"/>
      <c r="X149" s="357"/>
      <c r="Y149" s="9"/>
    </row>
    <row r="150" spans="2:28" ht="9" customHeight="1">
      <c r="B150" s="2"/>
      <c r="D150" s="19"/>
      <c r="E150" s="20"/>
      <c r="F150" s="20"/>
      <c r="G150" s="18"/>
      <c r="H150" s="362"/>
      <c r="I150" s="362"/>
      <c r="M150" s="108"/>
      <c r="N150" s="183"/>
      <c r="O150" s="70"/>
      <c r="P150" s="70"/>
      <c r="Q150" s="28"/>
      <c r="R150" s="28"/>
      <c r="T150" s="167"/>
      <c r="U150" s="361"/>
      <c r="V150" s="361"/>
      <c r="W150" s="361"/>
      <c r="X150" s="361"/>
      <c r="Y150" s="168"/>
    </row>
    <row r="151" spans="2:28" ht="15" customHeight="1">
      <c r="B151" s="2"/>
      <c r="K151" s="1" t="s">
        <v>513</v>
      </c>
      <c r="P151" s="130"/>
      <c r="Q151" s="19"/>
      <c r="R151" s="19"/>
      <c r="S151" s="93"/>
      <c r="T151" s="8" t="s">
        <v>478</v>
      </c>
      <c r="U151" s="1261" t="e">
        <f>IF(P160="〇",(U76+U105+U109+U114+U124+U130+U133+U137+U142+U146)*0.8,U76+U105+U109+U114+U124+U130+U133+U137+U142+U146)</f>
        <v>#VALUE!</v>
      </c>
      <c r="V151" s="1261"/>
      <c r="W151" s="1261"/>
      <c r="X151" s="1261"/>
      <c r="Y151" s="9" t="s">
        <v>479</v>
      </c>
      <c r="AB151" s="82" t="e">
        <f>U151</f>
        <v>#VALUE!</v>
      </c>
    </row>
    <row r="152" spans="2:28" ht="6" customHeight="1" thickBot="1">
      <c r="B152" s="184"/>
      <c r="C152" s="185"/>
      <c r="D152" s="185"/>
      <c r="E152" s="185"/>
      <c r="F152" s="185"/>
      <c r="G152" s="185"/>
      <c r="H152" s="185"/>
      <c r="I152" s="185"/>
      <c r="J152" s="185"/>
      <c r="K152" s="185"/>
      <c r="L152" s="185"/>
      <c r="M152" s="185"/>
      <c r="N152" s="185"/>
      <c r="O152" s="185"/>
      <c r="P152" s="185"/>
      <c r="Q152" s="185"/>
      <c r="R152" s="185"/>
      <c r="S152" s="186"/>
      <c r="T152" s="184"/>
      <c r="U152" s="185"/>
      <c r="V152" s="185"/>
      <c r="W152" s="185"/>
      <c r="X152" s="185"/>
      <c r="Y152" s="186"/>
    </row>
    <row r="153" spans="2:28" ht="30" customHeight="1" thickTop="1">
      <c r="B153" s="1115" t="s">
        <v>514</v>
      </c>
      <c r="C153" s="1116"/>
      <c r="D153" s="1116"/>
      <c r="E153" s="1116"/>
      <c r="F153" s="1116"/>
      <c r="G153" s="1116"/>
      <c r="H153" s="1116"/>
      <c r="I153" s="1119"/>
      <c r="J153" s="1119"/>
      <c r="K153" s="1119"/>
      <c r="L153" s="1119"/>
      <c r="M153" s="1119"/>
      <c r="N153" s="1120"/>
      <c r="O153" s="1120"/>
      <c r="P153" s="1120"/>
      <c r="Q153" s="1120"/>
      <c r="R153" s="1120"/>
      <c r="S153" s="32"/>
      <c r="T153" s="1121" t="s">
        <v>515</v>
      </c>
      <c r="U153" s="1122"/>
      <c r="V153" s="1122"/>
      <c r="W153" s="1122"/>
      <c r="X153" s="1122"/>
      <c r="Y153" s="1123"/>
    </row>
    <row r="154" spans="2:28" ht="30" customHeight="1" thickBot="1">
      <c r="B154" s="1117"/>
      <c r="C154" s="1118"/>
      <c r="D154" s="1118"/>
      <c r="E154" s="1118"/>
      <c r="F154" s="1118"/>
      <c r="G154" s="1118"/>
      <c r="H154" s="1124" t="s">
        <v>516</v>
      </c>
      <c r="I154" s="1125"/>
      <c r="J154" s="1125"/>
      <c r="K154" s="1125"/>
      <c r="L154" s="1125"/>
      <c r="M154" s="1125"/>
      <c r="N154" s="1126">
        <f>'第2号様式別紙2-3（臨床研修（医師）事業計画書）'!F10</f>
        <v>0</v>
      </c>
      <c r="O154" s="1126"/>
      <c r="P154" s="1126"/>
      <c r="Q154" s="1126"/>
      <c r="R154" s="1126"/>
      <c r="S154" s="9" t="s">
        <v>175</v>
      </c>
      <c r="T154" s="1103"/>
      <c r="U154" s="1104"/>
      <c r="V154" s="1104"/>
      <c r="W154" s="1104"/>
      <c r="X154" s="1104"/>
      <c r="Y154" s="1105"/>
      <c r="AB154" s="187" t="e">
        <f>U151</f>
        <v>#VALUE!</v>
      </c>
    </row>
    <row r="155" spans="2:28" ht="17.25" customHeight="1">
      <c r="B155" s="33"/>
      <c r="C155" s="34"/>
      <c r="D155" s="34"/>
      <c r="E155" s="34"/>
      <c r="F155" s="34"/>
      <c r="G155" s="34"/>
      <c r="H155" s="34"/>
      <c r="I155" s="34"/>
      <c r="J155" s="97" t="s">
        <v>546</v>
      </c>
      <c r="S155" s="9"/>
      <c r="T155" s="8" t="s">
        <v>478</v>
      </c>
      <c r="U155" s="1259">
        <f>ROUNDDOWN(IF(N154&gt;7200000,U151*0.8,0),0)</f>
        <v>0</v>
      </c>
      <c r="V155" s="1259"/>
      <c r="W155" s="1259"/>
      <c r="X155" s="1259"/>
      <c r="Y155" s="9" t="s">
        <v>479</v>
      </c>
      <c r="AB155" s="187">
        <f>U155</f>
        <v>0</v>
      </c>
    </row>
    <row r="156" spans="2:28" ht="28.5" customHeight="1">
      <c r="B156" s="11"/>
      <c r="C156" s="35"/>
      <c r="D156" s="35"/>
      <c r="E156" s="35"/>
      <c r="F156" s="35"/>
      <c r="G156" s="35"/>
      <c r="H156" s="1101" t="s">
        <v>547</v>
      </c>
      <c r="I156" s="1101"/>
      <c r="J156" s="1101"/>
      <c r="K156" s="1101"/>
      <c r="L156" s="1101"/>
      <c r="M156" s="1101"/>
      <c r="N156" s="1101"/>
      <c r="O156" s="1101"/>
      <c r="P156" s="1101"/>
      <c r="Q156" s="1101"/>
      <c r="R156" s="1101"/>
      <c r="S156" s="1102"/>
      <c r="T156" s="1103" t="s">
        <v>519</v>
      </c>
      <c r="U156" s="1104"/>
      <c r="V156" s="1104"/>
      <c r="W156" s="1104"/>
      <c r="X156" s="1104"/>
      <c r="Y156" s="1105"/>
      <c r="AB156" s="82">
        <f>U158</f>
        <v>0</v>
      </c>
    </row>
    <row r="157" spans="2:28" ht="30" customHeight="1">
      <c r="B157" s="1106" t="s">
        <v>520</v>
      </c>
      <c r="C157" s="1107"/>
      <c r="D157" s="1107"/>
      <c r="E157" s="1107"/>
      <c r="F157" s="1107"/>
      <c r="G157" s="1107"/>
      <c r="H157" s="1110"/>
      <c r="I157" s="1110"/>
      <c r="J157" s="1110"/>
      <c r="K157" s="36"/>
      <c r="L157" s="36"/>
      <c r="M157" s="36"/>
      <c r="N157" s="37"/>
      <c r="O157" s="37"/>
      <c r="P157" s="37"/>
      <c r="Q157" s="37"/>
      <c r="R157" s="37"/>
      <c r="S157" s="38"/>
      <c r="T157" s="1103"/>
      <c r="U157" s="1104"/>
      <c r="V157" s="1104"/>
      <c r="W157" s="1104"/>
      <c r="X157" s="1104"/>
      <c r="Y157" s="1105"/>
    </row>
    <row r="158" spans="2:28" ht="30" customHeight="1" thickBot="1">
      <c r="B158" s="1108"/>
      <c r="C158" s="1109"/>
      <c r="D158" s="1109"/>
      <c r="E158" s="1109"/>
      <c r="F158" s="1109"/>
      <c r="G158" s="1109"/>
      <c r="H158" s="1111"/>
      <c r="I158" s="1112"/>
      <c r="J158" s="1112"/>
      <c r="K158" s="1112"/>
      <c r="L158" s="1112"/>
      <c r="M158" s="1112"/>
      <c r="N158" s="1113"/>
      <c r="O158" s="1113"/>
      <c r="P158" s="1113"/>
      <c r="Q158" s="1113"/>
      <c r="R158" s="1113"/>
      <c r="S158" s="9" t="s">
        <v>384</v>
      </c>
      <c r="T158" s="8" t="s">
        <v>478</v>
      </c>
      <c r="U158" s="1259">
        <f>ROUNDDOWN(IF(AND(N154&gt;6300000,N154&lt;=7200000),U151*0.9,0),0)</f>
        <v>0</v>
      </c>
      <c r="V158" s="1259"/>
      <c r="W158" s="1259"/>
      <c r="X158" s="1259"/>
      <c r="Y158" s="9" t="s">
        <v>479</v>
      </c>
    </row>
    <row r="159" spans="2:28" ht="43.5" customHeight="1">
      <c r="B159" s="1097" t="s">
        <v>521</v>
      </c>
      <c r="C159" s="1098"/>
      <c r="D159" s="1098"/>
      <c r="E159" s="1098"/>
      <c r="F159" s="1098"/>
      <c r="G159" s="1098"/>
      <c r="H159" s="1098"/>
      <c r="I159" s="1098"/>
      <c r="J159" s="1098"/>
      <c r="K159" s="1098"/>
      <c r="L159" s="1098"/>
      <c r="M159" s="1098"/>
      <c r="N159" s="1098"/>
      <c r="O159" s="1098"/>
      <c r="P159" s="1098"/>
      <c r="Q159" s="1098"/>
      <c r="R159" s="1098"/>
      <c r="S159" s="1099"/>
      <c r="T159" s="8"/>
      <c r="U159" s="351"/>
      <c r="V159" s="351"/>
      <c r="W159" s="351"/>
      <c r="X159" s="351"/>
      <c r="Y159" s="9"/>
    </row>
    <row r="160" spans="2:28" ht="31.5" customHeight="1">
      <c r="B160" s="1195" t="s">
        <v>548</v>
      </c>
      <c r="C160" s="1170"/>
      <c r="D160" s="1170"/>
      <c r="E160" s="1170"/>
      <c r="F160" s="1170"/>
      <c r="G160" s="1170"/>
      <c r="H160" s="1170"/>
      <c r="I160" s="1170"/>
      <c r="J160" s="1170"/>
      <c r="K160" s="1170"/>
      <c r="L160" s="1170"/>
      <c r="M160" s="1170"/>
      <c r="N160" s="1170"/>
      <c r="O160" s="180"/>
      <c r="P160" s="1260"/>
      <c r="Q160" s="1260"/>
      <c r="R160" s="180"/>
      <c r="S160" s="541"/>
      <c r="T160" s="8"/>
      <c r="U160" s="351"/>
      <c r="V160" s="351"/>
      <c r="W160" s="351"/>
      <c r="X160" s="351"/>
      <c r="Y160" s="9"/>
    </row>
    <row r="161" spans="2:25" ht="9.75" customHeight="1">
      <c r="B161" s="610"/>
      <c r="C161" s="609"/>
      <c r="D161" s="609"/>
      <c r="E161" s="609"/>
      <c r="F161" s="609"/>
      <c r="G161" s="609"/>
      <c r="H161" s="609"/>
      <c r="I161" s="609"/>
      <c r="J161" s="609"/>
      <c r="K161" s="609"/>
      <c r="L161" s="609"/>
      <c r="M161" s="609"/>
      <c r="N161" s="609"/>
      <c r="O161" s="596"/>
      <c r="P161" s="766"/>
      <c r="Q161" s="768"/>
      <c r="R161" s="596"/>
      <c r="S161" s="597"/>
      <c r="T161" s="8"/>
      <c r="U161" s="351"/>
      <c r="V161" s="351"/>
      <c r="W161" s="351"/>
      <c r="X161" s="351"/>
      <c r="Y161" s="9"/>
    </row>
    <row r="162" spans="2:25" ht="31.5" customHeight="1">
      <c r="B162" s="1255" t="s">
        <v>741</v>
      </c>
      <c r="C162" s="1256"/>
      <c r="D162" s="1256"/>
      <c r="E162" s="1256"/>
      <c r="F162" s="1256"/>
      <c r="G162" s="1256"/>
      <c r="H162" s="1256"/>
      <c r="I162" s="1256"/>
      <c r="J162" s="1256"/>
      <c r="K162" s="1256"/>
      <c r="L162" s="1256"/>
      <c r="M162" s="1256"/>
      <c r="N162" s="1256"/>
      <c r="O162" s="41"/>
      <c r="P162" s="1257"/>
      <c r="Q162" s="1258"/>
      <c r="R162" s="41"/>
      <c r="S162" s="42"/>
      <c r="T162" s="11"/>
      <c r="U162" s="35"/>
      <c r="V162" s="35"/>
      <c r="W162" s="35"/>
      <c r="X162" s="35"/>
      <c r="Y162" s="43"/>
    </row>
    <row r="163" spans="2:25" ht="15.75" customHeight="1">
      <c r="B163" s="188" t="s">
        <v>215</v>
      </c>
      <c r="C163" s="189"/>
      <c r="D163" s="189"/>
      <c r="E163" s="189"/>
      <c r="F163" s="189"/>
      <c r="G163" s="189"/>
      <c r="H163" s="189"/>
      <c r="I163" s="189"/>
      <c r="J163" s="189"/>
      <c r="K163" s="189"/>
      <c r="L163" s="189"/>
      <c r="M163" s="189"/>
      <c r="N163" s="189"/>
      <c r="O163" s="189"/>
      <c r="P163" s="189"/>
      <c r="Q163" s="189"/>
      <c r="R163" s="189"/>
      <c r="S163" s="189"/>
      <c r="T163" s="189"/>
      <c r="U163" s="189"/>
      <c r="V163" s="189"/>
      <c r="W163" s="189"/>
      <c r="X163" s="189"/>
      <c r="Y163" s="189"/>
    </row>
    <row r="164" spans="2:25" ht="11.1" customHeight="1">
      <c r="B164" s="190"/>
      <c r="C164" s="190"/>
      <c r="D164" s="190"/>
      <c r="E164" s="190"/>
      <c r="F164" s="190"/>
      <c r="G164" s="190"/>
      <c r="H164" s="190"/>
      <c r="I164" s="190"/>
      <c r="J164" s="190"/>
      <c r="K164" s="190"/>
      <c r="L164" s="190"/>
      <c r="M164" s="190"/>
      <c r="N164" s="190"/>
      <c r="O164" s="190"/>
      <c r="P164" s="190"/>
      <c r="Q164" s="190"/>
      <c r="R164" s="190"/>
      <c r="S164" s="190"/>
      <c r="T164" s="190"/>
      <c r="U164" s="190"/>
      <c r="V164" s="190"/>
      <c r="W164" s="190"/>
      <c r="X164" s="190"/>
      <c r="Y164" s="190"/>
    </row>
    <row r="165" spans="2:25" ht="11.25" customHeight="1">
      <c r="B165" s="190"/>
      <c r="C165" s="190"/>
      <c r="D165" s="190"/>
      <c r="E165" s="190"/>
      <c r="F165" s="190"/>
      <c r="G165" s="190"/>
      <c r="H165" s="190"/>
      <c r="I165" s="190"/>
      <c r="J165" s="190"/>
      <c r="K165" s="190"/>
      <c r="L165" s="190"/>
      <c r="M165" s="190"/>
      <c r="N165" s="190"/>
      <c r="O165" s="190"/>
      <c r="P165" s="190"/>
      <c r="Q165" s="190"/>
      <c r="R165" s="190"/>
      <c r="S165" s="190"/>
      <c r="T165" s="190"/>
      <c r="U165" s="190"/>
      <c r="V165" s="190"/>
      <c r="W165" s="190"/>
      <c r="X165" s="190"/>
      <c r="Y165" s="190"/>
    </row>
  </sheetData>
  <mergeCells count="245">
    <mergeCell ref="M15:O15"/>
    <mergeCell ref="Q15:S15"/>
    <mergeCell ref="V15:X15"/>
    <mergeCell ref="M16:O16"/>
    <mergeCell ref="Q16:S16"/>
    <mergeCell ref="V16:X16"/>
    <mergeCell ref="A3:Y3"/>
    <mergeCell ref="N6:Y6"/>
    <mergeCell ref="B8:Y9"/>
    <mergeCell ref="B13:L14"/>
    <mergeCell ref="M13:Y13"/>
    <mergeCell ref="M14:P14"/>
    <mergeCell ref="Q14:T14"/>
    <mergeCell ref="U14:Y14"/>
    <mergeCell ref="V17:X17"/>
    <mergeCell ref="B20:Y20"/>
    <mergeCell ref="J25:M25"/>
    <mergeCell ref="T25:X25"/>
    <mergeCell ref="J40:M40"/>
    <mergeCell ref="U40:X40"/>
    <mergeCell ref="U41:X41"/>
    <mergeCell ref="U42:X42"/>
    <mergeCell ref="B44:Y44"/>
    <mergeCell ref="J26:M26"/>
    <mergeCell ref="T26:X26"/>
    <mergeCell ref="U27:X27"/>
    <mergeCell ref="U28:X28"/>
    <mergeCell ref="J31:M31"/>
    <mergeCell ref="T31:X31"/>
    <mergeCell ref="M17:O17"/>
    <mergeCell ref="Q17:S17"/>
    <mergeCell ref="B47:E47"/>
    <mergeCell ref="F47:I47"/>
    <mergeCell ref="J47:N47"/>
    <mergeCell ref="J32:M32"/>
    <mergeCell ref="T32:X32"/>
    <mergeCell ref="B33:Y34"/>
    <mergeCell ref="B35:Y36"/>
    <mergeCell ref="J39:M39"/>
    <mergeCell ref="U39:X39"/>
    <mergeCell ref="V57:W58"/>
    <mergeCell ref="X57:Y58"/>
    <mergeCell ref="B59:B60"/>
    <mergeCell ref="C59:U60"/>
    <mergeCell ref="V59:W60"/>
    <mergeCell ref="X59:Y60"/>
    <mergeCell ref="B48:D48"/>
    <mergeCell ref="F48:H48"/>
    <mergeCell ref="K48:M48"/>
    <mergeCell ref="B51:Y51"/>
    <mergeCell ref="Q55:S55"/>
    <mergeCell ref="U55:X55"/>
    <mergeCell ref="A65:M66"/>
    <mergeCell ref="N65:O66"/>
    <mergeCell ref="P65:S65"/>
    <mergeCell ref="U65:X65"/>
    <mergeCell ref="P66:S66"/>
    <mergeCell ref="U66:X66"/>
    <mergeCell ref="B61:B62"/>
    <mergeCell ref="C61:U62"/>
    <mergeCell ref="V61:W62"/>
    <mergeCell ref="X61:Y62"/>
    <mergeCell ref="A63:M64"/>
    <mergeCell ref="N63:O64"/>
    <mergeCell ref="P63:S63"/>
    <mergeCell ref="U63:X63"/>
    <mergeCell ref="P64:S64"/>
    <mergeCell ref="U64:X64"/>
    <mergeCell ref="A70:M71"/>
    <mergeCell ref="N70:O71"/>
    <mergeCell ref="P70:S70"/>
    <mergeCell ref="U70:X70"/>
    <mergeCell ref="P71:S71"/>
    <mergeCell ref="U71:X71"/>
    <mergeCell ref="A68:M69"/>
    <mergeCell ref="N68:O69"/>
    <mergeCell ref="P68:S68"/>
    <mergeCell ref="U68:X68"/>
    <mergeCell ref="P69:S69"/>
    <mergeCell ref="U69:X69"/>
    <mergeCell ref="H75:Y75"/>
    <mergeCell ref="I76:J76"/>
    <mergeCell ref="U76:X76"/>
    <mergeCell ref="U77:X77"/>
    <mergeCell ref="B78:S78"/>
    <mergeCell ref="B79:C79"/>
    <mergeCell ref="E79:G79"/>
    <mergeCell ref="M79:P79"/>
    <mergeCell ref="Q79:R79"/>
    <mergeCell ref="E84:G84"/>
    <mergeCell ref="B85:C85"/>
    <mergeCell ref="E85:G85"/>
    <mergeCell ref="M85:P85"/>
    <mergeCell ref="Q85:R85"/>
    <mergeCell ref="E86:G86"/>
    <mergeCell ref="B81:C81"/>
    <mergeCell ref="E81:G81"/>
    <mergeCell ref="M81:P81"/>
    <mergeCell ref="Q81:R81"/>
    <mergeCell ref="B83:C83"/>
    <mergeCell ref="E83:G83"/>
    <mergeCell ref="M83:P83"/>
    <mergeCell ref="Q83:R83"/>
    <mergeCell ref="B87:C87"/>
    <mergeCell ref="E87:G87"/>
    <mergeCell ref="M87:P87"/>
    <mergeCell ref="Q87:R87"/>
    <mergeCell ref="B90:S90"/>
    <mergeCell ref="B91:C91"/>
    <mergeCell ref="E91:G91"/>
    <mergeCell ref="M91:P91"/>
    <mergeCell ref="Q91:R91"/>
    <mergeCell ref="E96:G96"/>
    <mergeCell ref="B97:C97"/>
    <mergeCell ref="E97:G97"/>
    <mergeCell ref="M97:P97"/>
    <mergeCell ref="Q97:R97"/>
    <mergeCell ref="E98:G98"/>
    <mergeCell ref="B93:C93"/>
    <mergeCell ref="E93:G93"/>
    <mergeCell ref="M93:P93"/>
    <mergeCell ref="Q93:R93"/>
    <mergeCell ref="B95:C95"/>
    <mergeCell ref="E95:G95"/>
    <mergeCell ref="M95:P95"/>
    <mergeCell ref="Q95:R95"/>
    <mergeCell ref="U101:X101"/>
    <mergeCell ref="C104:S104"/>
    <mergeCell ref="E105:G105"/>
    <mergeCell ref="M105:P105"/>
    <mergeCell ref="Q105:R105"/>
    <mergeCell ref="U105:X105"/>
    <mergeCell ref="B99:C99"/>
    <mergeCell ref="E99:G99"/>
    <mergeCell ref="M99:P99"/>
    <mergeCell ref="Q99:R99"/>
    <mergeCell ref="E101:G101"/>
    <mergeCell ref="M101:P101"/>
    <mergeCell ref="Q101:R101"/>
    <mergeCell ref="U111:X111"/>
    <mergeCell ref="Q112:R112"/>
    <mergeCell ref="U112:X112"/>
    <mergeCell ref="E113:G113"/>
    <mergeCell ref="K113:S113"/>
    <mergeCell ref="Q114:R114"/>
    <mergeCell ref="U114:X114"/>
    <mergeCell ref="E106:G106"/>
    <mergeCell ref="M106:P106"/>
    <mergeCell ref="Q106:R106"/>
    <mergeCell ref="U106:X106"/>
    <mergeCell ref="C108:S108"/>
    <mergeCell ref="E109:G109"/>
    <mergeCell ref="M109:P109"/>
    <mergeCell ref="Q109:R109"/>
    <mergeCell ref="U109:X109"/>
    <mergeCell ref="AA114:AE114"/>
    <mergeCell ref="E115:G115"/>
    <mergeCell ref="M115:N115"/>
    <mergeCell ref="Q115:R115"/>
    <mergeCell ref="AA115:AE115"/>
    <mergeCell ref="E120:H120"/>
    <mergeCell ref="K120:P120"/>
    <mergeCell ref="Q120:R120"/>
    <mergeCell ref="U120:X120"/>
    <mergeCell ref="E130:G130"/>
    <mergeCell ref="M130:O130"/>
    <mergeCell ref="Q130:R130"/>
    <mergeCell ref="U130:X130"/>
    <mergeCell ref="C132:O132"/>
    <mergeCell ref="U132:X132"/>
    <mergeCell ref="D121:S122"/>
    <mergeCell ref="U121:X121"/>
    <mergeCell ref="U124:X124"/>
    <mergeCell ref="U125:X125"/>
    <mergeCell ref="G127:I127"/>
    <mergeCell ref="L127:N127"/>
    <mergeCell ref="O127:P127"/>
    <mergeCell ref="U127:X127"/>
    <mergeCell ref="E135:F135"/>
    <mergeCell ref="H135:I135"/>
    <mergeCell ref="N135:P135"/>
    <mergeCell ref="Q135:R135"/>
    <mergeCell ref="U135:X135"/>
    <mergeCell ref="U137:X137"/>
    <mergeCell ref="U133:X133"/>
    <mergeCell ref="E134:F134"/>
    <mergeCell ref="H134:I134"/>
    <mergeCell ref="N134:P134"/>
    <mergeCell ref="Q134:R134"/>
    <mergeCell ref="U134:X134"/>
    <mergeCell ref="E138:F138"/>
    <mergeCell ref="H138:I138"/>
    <mergeCell ref="N138:P138"/>
    <mergeCell ref="Q138:R138"/>
    <mergeCell ref="U138:X138"/>
    <mergeCell ref="E139:F139"/>
    <mergeCell ref="H139:I139"/>
    <mergeCell ref="N139:P139"/>
    <mergeCell ref="Q139:R139"/>
    <mergeCell ref="U139:X139"/>
    <mergeCell ref="E144:F144"/>
    <mergeCell ref="H144:I144"/>
    <mergeCell ref="N144:P144"/>
    <mergeCell ref="Q144:R144"/>
    <mergeCell ref="U144:X144"/>
    <mergeCell ref="U146:X146"/>
    <mergeCell ref="C141:O141"/>
    <mergeCell ref="U141:X141"/>
    <mergeCell ref="U142:X142"/>
    <mergeCell ref="E143:F143"/>
    <mergeCell ref="H143:I143"/>
    <mergeCell ref="N143:P143"/>
    <mergeCell ref="Q143:R143"/>
    <mergeCell ref="U143:X143"/>
    <mergeCell ref="C149:O149"/>
    <mergeCell ref="U151:X151"/>
    <mergeCell ref="B153:G154"/>
    <mergeCell ref="H153:M153"/>
    <mergeCell ref="N153:R153"/>
    <mergeCell ref="T153:Y154"/>
    <mergeCell ref="H154:M154"/>
    <mergeCell ref="N154:R154"/>
    <mergeCell ref="E147:F147"/>
    <mergeCell ref="H147:I147"/>
    <mergeCell ref="N147:P147"/>
    <mergeCell ref="Q147:R147"/>
    <mergeCell ref="U147:X147"/>
    <mergeCell ref="E148:F148"/>
    <mergeCell ref="H148:I148"/>
    <mergeCell ref="N148:P148"/>
    <mergeCell ref="Q148:R148"/>
    <mergeCell ref="U148:X148"/>
    <mergeCell ref="B162:N162"/>
    <mergeCell ref="P162:Q162"/>
    <mergeCell ref="B159:S159"/>
    <mergeCell ref="U155:X155"/>
    <mergeCell ref="H156:S156"/>
    <mergeCell ref="T156:Y157"/>
    <mergeCell ref="B157:G158"/>
    <mergeCell ref="H157:J157"/>
    <mergeCell ref="H158:M158"/>
    <mergeCell ref="N158:R158"/>
    <mergeCell ref="U158:X158"/>
    <mergeCell ref="B160:N160"/>
    <mergeCell ref="P160:Q160"/>
  </mergeCells>
  <phoneticPr fontId="4"/>
  <conditionalFormatting sqref="B48">
    <cfRule type="containsBlanks" dxfId="93" priority="6">
      <formula>LEN(TRIM(B48))=0</formula>
    </cfRule>
  </conditionalFormatting>
  <conditionalFormatting sqref="C112">
    <cfRule type="containsBlanks" dxfId="91" priority="21">
      <formula>LEN(TRIM(C112))=0</formula>
    </cfRule>
  </conditionalFormatting>
  <conditionalFormatting sqref="C114">
    <cfRule type="containsBlanks" dxfId="90" priority="20">
      <formula>LEN(TRIM(C114))=0</formula>
    </cfRule>
  </conditionalFormatting>
  <conditionalFormatting sqref="C118">
    <cfRule type="containsBlanks" dxfId="89" priority="19">
      <formula>LEN(TRIM(C118))=0</formula>
    </cfRule>
  </conditionalFormatting>
  <conditionalFormatting sqref="C121">
    <cfRule type="containsBlanks" dxfId="88" priority="18">
      <formula>LEN(TRIM(C121))=0</formula>
    </cfRule>
  </conditionalFormatting>
  <conditionalFormatting sqref="F48">
    <cfRule type="containsBlanks" dxfId="87" priority="4">
      <formula>LEN(TRIM(F48))=0</formula>
    </cfRule>
  </conditionalFormatting>
  <conditionalFormatting sqref="I7">
    <cfRule type="containsBlanks" dxfId="85" priority="24" stopIfTrue="1">
      <formula>LEN(TRIM(I7))=0</formula>
    </cfRule>
  </conditionalFormatting>
  <conditionalFormatting sqref="J39:M39">
    <cfRule type="containsBlanks" dxfId="83" priority="14">
      <formula>LEN(TRIM(J39))=0</formula>
    </cfRule>
  </conditionalFormatting>
  <conditionalFormatting sqref="J40:M40">
    <cfRule type="containsBlanks" dxfId="81" priority="12">
      <formula>LEN(TRIM(J40))=0</formula>
    </cfRule>
  </conditionalFormatting>
  <conditionalFormatting sqref="K76 N76">
    <cfRule type="containsBlanks" dxfId="80" priority="22" stopIfTrue="1">
      <formula>LEN(TRIM(K76))=0</formula>
    </cfRule>
  </conditionalFormatting>
  <conditionalFormatting sqref="N158:R158">
    <cfRule type="containsBlanks" dxfId="79" priority="16">
      <formula>LEN(TRIM(N158))=0</formula>
    </cfRule>
  </conditionalFormatting>
  <conditionalFormatting sqref="N6:Y6">
    <cfRule type="containsBlanks" dxfId="78" priority="25" stopIfTrue="1">
      <formula>LEN(TRIM(N6))=0</formula>
    </cfRule>
  </conditionalFormatting>
  <conditionalFormatting sqref="O127:P127">
    <cfRule type="containsBlanks" dxfId="77" priority="17">
      <formula>LEN(TRIM(O127))=0</formula>
    </cfRule>
  </conditionalFormatting>
  <conditionalFormatting sqref="P160:Q160">
    <cfRule type="containsBlanks" dxfId="76" priority="2">
      <formula>LEN(TRIM(P160))=0</formula>
    </cfRule>
  </conditionalFormatting>
  <conditionalFormatting sqref="P162:Q162">
    <cfRule type="containsBlanks" dxfId="75" priority="1">
      <formula>LEN(TRIM(P162))=0</formula>
    </cfRule>
  </conditionalFormatting>
  <conditionalFormatting sqref="U39:X39">
    <cfRule type="containsBlanks" dxfId="73" priority="10">
      <formula>LEN(TRIM(U39))=0</formula>
    </cfRule>
  </conditionalFormatting>
  <conditionalFormatting sqref="U40:X40">
    <cfRule type="containsBlanks" dxfId="71" priority="8">
      <formula>LEN(TRIM(U40))=0</formula>
    </cfRule>
  </conditionalFormatting>
  <conditionalFormatting sqref="V59:Y62">
    <cfRule type="containsBlanks" dxfId="70" priority="23" stopIfTrue="1">
      <formula>LEN(TRIM(V59))=0</formula>
    </cfRule>
  </conditionalFormatting>
  <dataValidations count="7">
    <dataValidation type="list" allowBlank="1" showInputMessage="1" showErrorMessage="1" sqref="I7 JE7 TA7 ACW7 AMS7 AWO7 BGK7 BQG7 CAC7 CJY7 CTU7 DDQ7 DNM7 DXI7 EHE7 ERA7 FAW7 FKS7 FUO7 GEK7 GOG7 GYC7 HHY7 HRU7 IBQ7 ILM7 IVI7 JFE7 JPA7 JYW7 KIS7 KSO7 LCK7 LMG7 LWC7 MFY7 MPU7 MZQ7 NJM7 NTI7 ODE7 ONA7 OWW7 PGS7 PQO7 QAK7 QKG7 QUC7 RDY7 RNU7 RXQ7 SHM7 SRI7 TBE7 TLA7 TUW7 UES7 UOO7 UYK7 VIG7 VSC7 WBY7 WLU7 WVQ7 I65540 JE65540 TA65540 ACW65540 AMS65540 AWO65540 BGK65540 BQG65540 CAC65540 CJY65540 CTU65540 DDQ65540 DNM65540 DXI65540 EHE65540 ERA65540 FAW65540 FKS65540 FUO65540 GEK65540 GOG65540 GYC65540 HHY65540 HRU65540 IBQ65540 ILM65540 IVI65540 JFE65540 JPA65540 JYW65540 KIS65540 KSO65540 LCK65540 LMG65540 LWC65540 MFY65540 MPU65540 MZQ65540 NJM65540 NTI65540 ODE65540 ONA65540 OWW65540 PGS65540 PQO65540 QAK65540 QKG65540 QUC65540 RDY65540 RNU65540 RXQ65540 SHM65540 SRI65540 TBE65540 TLA65540 TUW65540 UES65540 UOO65540 UYK65540 VIG65540 VSC65540 WBY65540 WLU65540 WVQ65540 I131076 JE131076 TA131076 ACW131076 AMS131076 AWO131076 BGK131076 BQG131076 CAC131076 CJY131076 CTU131076 DDQ131076 DNM131076 DXI131076 EHE131076 ERA131076 FAW131076 FKS131076 FUO131076 GEK131076 GOG131076 GYC131076 HHY131076 HRU131076 IBQ131076 ILM131076 IVI131076 JFE131076 JPA131076 JYW131076 KIS131076 KSO131076 LCK131076 LMG131076 LWC131076 MFY131076 MPU131076 MZQ131076 NJM131076 NTI131076 ODE131076 ONA131076 OWW131076 PGS131076 PQO131076 QAK131076 QKG131076 QUC131076 RDY131076 RNU131076 RXQ131076 SHM131076 SRI131076 TBE131076 TLA131076 TUW131076 UES131076 UOO131076 UYK131076 VIG131076 VSC131076 WBY131076 WLU131076 WVQ131076 I196612 JE196612 TA196612 ACW196612 AMS196612 AWO196612 BGK196612 BQG196612 CAC196612 CJY196612 CTU196612 DDQ196612 DNM196612 DXI196612 EHE196612 ERA196612 FAW196612 FKS196612 FUO196612 GEK196612 GOG196612 GYC196612 HHY196612 HRU196612 IBQ196612 ILM196612 IVI196612 JFE196612 JPA196612 JYW196612 KIS196612 KSO196612 LCK196612 LMG196612 LWC196612 MFY196612 MPU196612 MZQ196612 NJM196612 NTI196612 ODE196612 ONA196612 OWW196612 PGS196612 PQO196612 QAK196612 QKG196612 QUC196612 RDY196612 RNU196612 RXQ196612 SHM196612 SRI196612 TBE196612 TLA196612 TUW196612 UES196612 UOO196612 UYK196612 VIG196612 VSC196612 WBY196612 WLU196612 WVQ196612 I262148 JE262148 TA262148 ACW262148 AMS262148 AWO262148 BGK262148 BQG262148 CAC262148 CJY262148 CTU262148 DDQ262148 DNM262148 DXI262148 EHE262148 ERA262148 FAW262148 FKS262148 FUO262148 GEK262148 GOG262148 GYC262148 HHY262148 HRU262148 IBQ262148 ILM262148 IVI262148 JFE262148 JPA262148 JYW262148 KIS262148 KSO262148 LCK262148 LMG262148 LWC262148 MFY262148 MPU262148 MZQ262148 NJM262148 NTI262148 ODE262148 ONA262148 OWW262148 PGS262148 PQO262148 QAK262148 QKG262148 QUC262148 RDY262148 RNU262148 RXQ262148 SHM262148 SRI262148 TBE262148 TLA262148 TUW262148 UES262148 UOO262148 UYK262148 VIG262148 VSC262148 WBY262148 WLU262148 WVQ262148 I327684 JE327684 TA327684 ACW327684 AMS327684 AWO327684 BGK327684 BQG327684 CAC327684 CJY327684 CTU327684 DDQ327684 DNM327684 DXI327684 EHE327684 ERA327684 FAW327684 FKS327684 FUO327684 GEK327684 GOG327684 GYC327684 HHY327684 HRU327684 IBQ327684 ILM327684 IVI327684 JFE327684 JPA327684 JYW327684 KIS327684 KSO327684 LCK327684 LMG327684 LWC327684 MFY327684 MPU327684 MZQ327684 NJM327684 NTI327684 ODE327684 ONA327684 OWW327684 PGS327684 PQO327684 QAK327684 QKG327684 QUC327684 RDY327684 RNU327684 RXQ327684 SHM327684 SRI327684 TBE327684 TLA327684 TUW327684 UES327684 UOO327684 UYK327684 VIG327684 VSC327684 WBY327684 WLU327684 WVQ327684 I393220 JE393220 TA393220 ACW393220 AMS393220 AWO393220 BGK393220 BQG393220 CAC393220 CJY393220 CTU393220 DDQ393220 DNM393220 DXI393220 EHE393220 ERA393220 FAW393220 FKS393220 FUO393220 GEK393220 GOG393220 GYC393220 HHY393220 HRU393220 IBQ393220 ILM393220 IVI393220 JFE393220 JPA393220 JYW393220 KIS393220 KSO393220 LCK393220 LMG393220 LWC393220 MFY393220 MPU393220 MZQ393220 NJM393220 NTI393220 ODE393220 ONA393220 OWW393220 PGS393220 PQO393220 QAK393220 QKG393220 QUC393220 RDY393220 RNU393220 RXQ393220 SHM393220 SRI393220 TBE393220 TLA393220 TUW393220 UES393220 UOO393220 UYK393220 VIG393220 VSC393220 WBY393220 WLU393220 WVQ393220 I458756 JE458756 TA458756 ACW458756 AMS458756 AWO458756 BGK458756 BQG458756 CAC458756 CJY458756 CTU458756 DDQ458756 DNM458756 DXI458756 EHE458756 ERA458756 FAW458756 FKS458756 FUO458756 GEK458756 GOG458756 GYC458756 HHY458756 HRU458756 IBQ458756 ILM458756 IVI458756 JFE458756 JPA458756 JYW458756 KIS458756 KSO458756 LCK458756 LMG458756 LWC458756 MFY458756 MPU458756 MZQ458756 NJM458756 NTI458756 ODE458756 ONA458756 OWW458756 PGS458756 PQO458756 QAK458756 QKG458756 QUC458756 RDY458756 RNU458756 RXQ458756 SHM458756 SRI458756 TBE458756 TLA458756 TUW458756 UES458756 UOO458756 UYK458756 VIG458756 VSC458756 WBY458756 WLU458756 WVQ458756 I524292 JE524292 TA524292 ACW524292 AMS524292 AWO524292 BGK524292 BQG524292 CAC524292 CJY524292 CTU524292 DDQ524292 DNM524292 DXI524292 EHE524292 ERA524292 FAW524292 FKS524292 FUO524292 GEK524292 GOG524292 GYC524292 HHY524292 HRU524292 IBQ524292 ILM524292 IVI524292 JFE524292 JPA524292 JYW524292 KIS524292 KSO524292 LCK524292 LMG524292 LWC524292 MFY524292 MPU524292 MZQ524292 NJM524292 NTI524292 ODE524292 ONA524292 OWW524292 PGS524292 PQO524292 QAK524292 QKG524292 QUC524292 RDY524292 RNU524292 RXQ524292 SHM524292 SRI524292 TBE524292 TLA524292 TUW524292 UES524292 UOO524292 UYK524292 VIG524292 VSC524292 WBY524292 WLU524292 WVQ524292 I589828 JE589828 TA589828 ACW589828 AMS589828 AWO589828 BGK589828 BQG589828 CAC589828 CJY589828 CTU589828 DDQ589828 DNM589828 DXI589828 EHE589828 ERA589828 FAW589828 FKS589828 FUO589828 GEK589828 GOG589828 GYC589828 HHY589828 HRU589828 IBQ589828 ILM589828 IVI589828 JFE589828 JPA589828 JYW589828 KIS589828 KSO589828 LCK589828 LMG589828 LWC589828 MFY589828 MPU589828 MZQ589828 NJM589828 NTI589828 ODE589828 ONA589828 OWW589828 PGS589828 PQO589828 QAK589828 QKG589828 QUC589828 RDY589828 RNU589828 RXQ589828 SHM589828 SRI589828 TBE589828 TLA589828 TUW589828 UES589828 UOO589828 UYK589828 VIG589828 VSC589828 WBY589828 WLU589828 WVQ589828 I655364 JE655364 TA655364 ACW655364 AMS655364 AWO655364 BGK655364 BQG655364 CAC655364 CJY655364 CTU655364 DDQ655364 DNM655364 DXI655364 EHE655364 ERA655364 FAW655364 FKS655364 FUO655364 GEK655364 GOG655364 GYC655364 HHY655364 HRU655364 IBQ655364 ILM655364 IVI655364 JFE655364 JPA655364 JYW655364 KIS655364 KSO655364 LCK655364 LMG655364 LWC655364 MFY655364 MPU655364 MZQ655364 NJM655364 NTI655364 ODE655364 ONA655364 OWW655364 PGS655364 PQO655364 QAK655364 QKG655364 QUC655364 RDY655364 RNU655364 RXQ655364 SHM655364 SRI655364 TBE655364 TLA655364 TUW655364 UES655364 UOO655364 UYK655364 VIG655364 VSC655364 WBY655364 WLU655364 WVQ655364 I720900 JE720900 TA720900 ACW720900 AMS720900 AWO720900 BGK720900 BQG720900 CAC720900 CJY720900 CTU720900 DDQ720900 DNM720900 DXI720900 EHE720900 ERA720900 FAW720900 FKS720900 FUO720900 GEK720900 GOG720900 GYC720900 HHY720900 HRU720900 IBQ720900 ILM720900 IVI720900 JFE720900 JPA720900 JYW720900 KIS720900 KSO720900 LCK720900 LMG720900 LWC720900 MFY720900 MPU720900 MZQ720900 NJM720900 NTI720900 ODE720900 ONA720900 OWW720900 PGS720900 PQO720900 QAK720900 QKG720900 QUC720900 RDY720900 RNU720900 RXQ720900 SHM720900 SRI720900 TBE720900 TLA720900 TUW720900 UES720900 UOO720900 UYK720900 VIG720900 VSC720900 WBY720900 WLU720900 WVQ720900 I786436 JE786436 TA786436 ACW786436 AMS786436 AWO786436 BGK786436 BQG786436 CAC786436 CJY786436 CTU786436 DDQ786436 DNM786436 DXI786436 EHE786436 ERA786436 FAW786436 FKS786436 FUO786436 GEK786436 GOG786436 GYC786436 HHY786436 HRU786436 IBQ786436 ILM786436 IVI786436 JFE786436 JPA786436 JYW786436 KIS786436 KSO786436 LCK786436 LMG786436 LWC786436 MFY786436 MPU786436 MZQ786436 NJM786436 NTI786436 ODE786436 ONA786436 OWW786436 PGS786436 PQO786436 QAK786436 QKG786436 QUC786436 RDY786436 RNU786436 RXQ786436 SHM786436 SRI786436 TBE786436 TLA786436 TUW786436 UES786436 UOO786436 UYK786436 VIG786436 VSC786436 WBY786436 WLU786436 WVQ786436 I851972 JE851972 TA851972 ACW851972 AMS851972 AWO851972 BGK851972 BQG851972 CAC851972 CJY851972 CTU851972 DDQ851972 DNM851972 DXI851972 EHE851972 ERA851972 FAW851972 FKS851972 FUO851972 GEK851972 GOG851972 GYC851972 HHY851972 HRU851972 IBQ851972 ILM851972 IVI851972 JFE851972 JPA851972 JYW851972 KIS851972 KSO851972 LCK851972 LMG851972 LWC851972 MFY851972 MPU851972 MZQ851972 NJM851972 NTI851972 ODE851972 ONA851972 OWW851972 PGS851972 PQO851972 QAK851972 QKG851972 QUC851972 RDY851972 RNU851972 RXQ851972 SHM851972 SRI851972 TBE851972 TLA851972 TUW851972 UES851972 UOO851972 UYK851972 VIG851972 VSC851972 WBY851972 WLU851972 WVQ851972 I917508 JE917508 TA917508 ACW917508 AMS917508 AWO917508 BGK917508 BQG917508 CAC917508 CJY917508 CTU917508 DDQ917508 DNM917508 DXI917508 EHE917508 ERA917508 FAW917508 FKS917508 FUO917508 GEK917508 GOG917508 GYC917508 HHY917508 HRU917508 IBQ917508 ILM917508 IVI917508 JFE917508 JPA917508 JYW917508 KIS917508 KSO917508 LCK917508 LMG917508 LWC917508 MFY917508 MPU917508 MZQ917508 NJM917508 NTI917508 ODE917508 ONA917508 OWW917508 PGS917508 PQO917508 QAK917508 QKG917508 QUC917508 RDY917508 RNU917508 RXQ917508 SHM917508 SRI917508 TBE917508 TLA917508 TUW917508 UES917508 UOO917508 UYK917508 VIG917508 VSC917508 WBY917508 WLU917508 WVQ917508 I983044 JE983044 TA983044 ACW983044 AMS983044 AWO983044 BGK983044 BQG983044 CAC983044 CJY983044 CTU983044 DDQ983044 DNM983044 DXI983044 EHE983044 ERA983044 FAW983044 FKS983044 FUO983044 GEK983044 GOG983044 GYC983044 HHY983044 HRU983044 IBQ983044 ILM983044 IVI983044 JFE983044 JPA983044 JYW983044 KIS983044 KSO983044 LCK983044 LMG983044 LWC983044 MFY983044 MPU983044 MZQ983044 NJM983044 NTI983044 ODE983044 ONA983044 OWW983044 PGS983044 PQO983044 QAK983044 QKG983044 QUC983044 RDY983044 RNU983044 RXQ983044 SHM983044 SRI983044 TBE983044 TLA983044 TUW983044 UES983044 UOO983044 UYK983044 VIG983044 VSC983044 WBY983044 WLU983044 WVQ983044 V59:Y62 JR59:JU62 TN59:TQ62 ADJ59:ADM62 ANF59:ANI62 AXB59:AXE62 BGX59:BHA62 BQT59:BQW62 CAP59:CAS62 CKL59:CKO62 CUH59:CUK62 DED59:DEG62 DNZ59:DOC62 DXV59:DXY62 EHR59:EHU62 ERN59:ERQ62 FBJ59:FBM62 FLF59:FLI62 FVB59:FVE62 GEX59:GFA62 GOT59:GOW62 GYP59:GYS62 HIL59:HIO62 HSH59:HSK62 ICD59:ICG62 ILZ59:IMC62 IVV59:IVY62 JFR59:JFU62 JPN59:JPQ62 JZJ59:JZM62 KJF59:KJI62 KTB59:KTE62 LCX59:LDA62 LMT59:LMW62 LWP59:LWS62 MGL59:MGO62 MQH59:MQK62 NAD59:NAG62 NJZ59:NKC62 NTV59:NTY62 ODR59:ODU62 ONN59:ONQ62 OXJ59:OXM62 PHF59:PHI62 PRB59:PRE62 QAX59:QBA62 QKT59:QKW62 QUP59:QUS62 REL59:REO62 ROH59:ROK62 RYD59:RYG62 SHZ59:SIC62 SRV59:SRY62 TBR59:TBU62 TLN59:TLQ62 TVJ59:TVM62 UFF59:UFI62 UPB59:UPE62 UYX59:UZA62 VIT59:VIW62 VSP59:VSS62 WCL59:WCO62 WMH59:WMK62 WWD59:WWG62 V65592:Y65595 JR65592:JU65595 TN65592:TQ65595 ADJ65592:ADM65595 ANF65592:ANI65595 AXB65592:AXE65595 BGX65592:BHA65595 BQT65592:BQW65595 CAP65592:CAS65595 CKL65592:CKO65595 CUH65592:CUK65595 DED65592:DEG65595 DNZ65592:DOC65595 DXV65592:DXY65595 EHR65592:EHU65595 ERN65592:ERQ65595 FBJ65592:FBM65595 FLF65592:FLI65595 FVB65592:FVE65595 GEX65592:GFA65595 GOT65592:GOW65595 GYP65592:GYS65595 HIL65592:HIO65595 HSH65592:HSK65595 ICD65592:ICG65595 ILZ65592:IMC65595 IVV65592:IVY65595 JFR65592:JFU65595 JPN65592:JPQ65595 JZJ65592:JZM65595 KJF65592:KJI65595 KTB65592:KTE65595 LCX65592:LDA65595 LMT65592:LMW65595 LWP65592:LWS65595 MGL65592:MGO65595 MQH65592:MQK65595 NAD65592:NAG65595 NJZ65592:NKC65595 NTV65592:NTY65595 ODR65592:ODU65595 ONN65592:ONQ65595 OXJ65592:OXM65595 PHF65592:PHI65595 PRB65592:PRE65595 QAX65592:QBA65595 QKT65592:QKW65595 QUP65592:QUS65595 REL65592:REO65595 ROH65592:ROK65595 RYD65592:RYG65595 SHZ65592:SIC65595 SRV65592:SRY65595 TBR65592:TBU65595 TLN65592:TLQ65595 TVJ65592:TVM65595 UFF65592:UFI65595 UPB65592:UPE65595 UYX65592:UZA65595 VIT65592:VIW65595 VSP65592:VSS65595 WCL65592:WCO65595 WMH65592:WMK65595 WWD65592:WWG65595 V131128:Y131131 JR131128:JU131131 TN131128:TQ131131 ADJ131128:ADM131131 ANF131128:ANI131131 AXB131128:AXE131131 BGX131128:BHA131131 BQT131128:BQW131131 CAP131128:CAS131131 CKL131128:CKO131131 CUH131128:CUK131131 DED131128:DEG131131 DNZ131128:DOC131131 DXV131128:DXY131131 EHR131128:EHU131131 ERN131128:ERQ131131 FBJ131128:FBM131131 FLF131128:FLI131131 FVB131128:FVE131131 GEX131128:GFA131131 GOT131128:GOW131131 GYP131128:GYS131131 HIL131128:HIO131131 HSH131128:HSK131131 ICD131128:ICG131131 ILZ131128:IMC131131 IVV131128:IVY131131 JFR131128:JFU131131 JPN131128:JPQ131131 JZJ131128:JZM131131 KJF131128:KJI131131 KTB131128:KTE131131 LCX131128:LDA131131 LMT131128:LMW131131 LWP131128:LWS131131 MGL131128:MGO131131 MQH131128:MQK131131 NAD131128:NAG131131 NJZ131128:NKC131131 NTV131128:NTY131131 ODR131128:ODU131131 ONN131128:ONQ131131 OXJ131128:OXM131131 PHF131128:PHI131131 PRB131128:PRE131131 QAX131128:QBA131131 QKT131128:QKW131131 QUP131128:QUS131131 REL131128:REO131131 ROH131128:ROK131131 RYD131128:RYG131131 SHZ131128:SIC131131 SRV131128:SRY131131 TBR131128:TBU131131 TLN131128:TLQ131131 TVJ131128:TVM131131 UFF131128:UFI131131 UPB131128:UPE131131 UYX131128:UZA131131 VIT131128:VIW131131 VSP131128:VSS131131 WCL131128:WCO131131 WMH131128:WMK131131 WWD131128:WWG131131 V196664:Y196667 JR196664:JU196667 TN196664:TQ196667 ADJ196664:ADM196667 ANF196664:ANI196667 AXB196664:AXE196667 BGX196664:BHA196667 BQT196664:BQW196667 CAP196664:CAS196667 CKL196664:CKO196667 CUH196664:CUK196667 DED196664:DEG196667 DNZ196664:DOC196667 DXV196664:DXY196667 EHR196664:EHU196667 ERN196664:ERQ196667 FBJ196664:FBM196667 FLF196664:FLI196667 FVB196664:FVE196667 GEX196664:GFA196667 GOT196664:GOW196667 GYP196664:GYS196667 HIL196664:HIO196667 HSH196664:HSK196667 ICD196664:ICG196667 ILZ196664:IMC196667 IVV196664:IVY196667 JFR196664:JFU196667 JPN196664:JPQ196667 JZJ196664:JZM196667 KJF196664:KJI196667 KTB196664:KTE196667 LCX196664:LDA196667 LMT196664:LMW196667 LWP196664:LWS196667 MGL196664:MGO196667 MQH196664:MQK196667 NAD196664:NAG196667 NJZ196664:NKC196667 NTV196664:NTY196667 ODR196664:ODU196667 ONN196664:ONQ196667 OXJ196664:OXM196667 PHF196664:PHI196667 PRB196664:PRE196667 QAX196664:QBA196667 QKT196664:QKW196667 QUP196664:QUS196667 REL196664:REO196667 ROH196664:ROK196667 RYD196664:RYG196667 SHZ196664:SIC196667 SRV196664:SRY196667 TBR196664:TBU196667 TLN196664:TLQ196667 TVJ196664:TVM196667 UFF196664:UFI196667 UPB196664:UPE196667 UYX196664:UZA196667 VIT196664:VIW196667 VSP196664:VSS196667 WCL196664:WCO196667 WMH196664:WMK196667 WWD196664:WWG196667 V262200:Y262203 JR262200:JU262203 TN262200:TQ262203 ADJ262200:ADM262203 ANF262200:ANI262203 AXB262200:AXE262203 BGX262200:BHA262203 BQT262200:BQW262203 CAP262200:CAS262203 CKL262200:CKO262203 CUH262200:CUK262203 DED262200:DEG262203 DNZ262200:DOC262203 DXV262200:DXY262203 EHR262200:EHU262203 ERN262200:ERQ262203 FBJ262200:FBM262203 FLF262200:FLI262203 FVB262200:FVE262203 GEX262200:GFA262203 GOT262200:GOW262203 GYP262200:GYS262203 HIL262200:HIO262203 HSH262200:HSK262203 ICD262200:ICG262203 ILZ262200:IMC262203 IVV262200:IVY262203 JFR262200:JFU262203 JPN262200:JPQ262203 JZJ262200:JZM262203 KJF262200:KJI262203 KTB262200:KTE262203 LCX262200:LDA262203 LMT262200:LMW262203 LWP262200:LWS262203 MGL262200:MGO262203 MQH262200:MQK262203 NAD262200:NAG262203 NJZ262200:NKC262203 NTV262200:NTY262203 ODR262200:ODU262203 ONN262200:ONQ262203 OXJ262200:OXM262203 PHF262200:PHI262203 PRB262200:PRE262203 QAX262200:QBA262203 QKT262200:QKW262203 QUP262200:QUS262203 REL262200:REO262203 ROH262200:ROK262203 RYD262200:RYG262203 SHZ262200:SIC262203 SRV262200:SRY262203 TBR262200:TBU262203 TLN262200:TLQ262203 TVJ262200:TVM262203 UFF262200:UFI262203 UPB262200:UPE262203 UYX262200:UZA262203 VIT262200:VIW262203 VSP262200:VSS262203 WCL262200:WCO262203 WMH262200:WMK262203 WWD262200:WWG262203 V327736:Y327739 JR327736:JU327739 TN327736:TQ327739 ADJ327736:ADM327739 ANF327736:ANI327739 AXB327736:AXE327739 BGX327736:BHA327739 BQT327736:BQW327739 CAP327736:CAS327739 CKL327736:CKO327739 CUH327736:CUK327739 DED327736:DEG327739 DNZ327736:DOC327739 DXV327736:DXY327739 EHR327736:EHU327739 ERN327736:ERQ327739 FBJ327736:FBM327739 FLF327736:FLI327739 FVB327736:FVE327739 GEX327736:GFA327739 GOT327736:GOW327739 GYP327736:GYS327739 HIL327736:HIO327739 HSH327736:HSK327739 ICD327736:ICG327739 ILZ327736:IMC327739 IVV327736:IVY327739 JFR327736:JFU327739 JPN327736:JPQ327739 JZJ327736:JZM327739 KJF327736:KJI327739 KTB327736:KTE327739 LCX327736:LDA327739 LMT327736:LMW327739 LWP327736:LWS327739 MGL327736:MGO327739 MQH327736:MQK327739 NAD327736:NAG327739 NJZ327736:NKC327739 NTV327736:NTY327739 ODR327736:ODU327739 ONN327736:ONQ327739 OXJ327736:OXM327739 PHF327736:PHI327739 PRB327736:PRE327739 QAX327736:QBA327739 QKT327736:QKW327739 QUP327736:QUS327739 REL327736:REO327739 ROH327736:ROK327739 RYD327736:RYG327739 SHZ327736:SIC327739 SRV327736:SRY327739 TBR327736:TBU327739 TLN327736:TLQ327739 TVJ327736:TVM327739 UFF327736:UFI327739 UPB327736:UPE327739 UYX327736:UZA327739 VIT327736:VIW327739 VSP327736:VSS327739 WCL327736:WCO327739 WMH327736:WMK327739 WWD327736:WWG327739 V393272:Y393275 JR393272:JU393275 TN393272:TQ393275 ADJ393272:ADM393275 ANF393272:ANI393275 AXB393272:AXE393275 BGX393272:BHA393275 BQT393272:BQW393275 CAP393272:CAS393275 CKL393272:CKO393275 CUH393272:CUK393275 DED393272:DEG393275 DNZ393272:DOC393275 DXV393272:DXY393275 EHR393272:EHU393275 ERN393272:ERQ393275 FBJ393272:FBM393275 FLF393272:FLI393275 FVB393272:FVE393275 GEX393272:GFA393275 GOT393272:GOW393275 GYP393272:GYS393275 HIL393272:HIO393275 HSH393272:HSK393275 ICD393272:ICG393275 ILZ393272:IMC393275 IVV393272:IVY393275 JFR393272:JFU393275 JPN393272:JPQ393275 JZJ393272:JZM393275 KJF393272:KJI393275 KTB393272:KTE393275 LCX393272:LDA393275 LMT393272:LMW393275 LWP393272:LWS393275 MGL393272:MGO393275 MQH393272:MQK393275 NAD393272:NAG393275 NJZ393272:NKC393275 NTV393272:NTY393275 ODR393272:ODU393275 ONN393272:ONQ393275 OXJ393272:OXM393275 PHF393272:PHI393275 PRB393272:PRE393275 QAX393272:QBA393275 QKT393272:QKW393275 QUP393272:QUS393275 REL393272:REO393275 ROH393272:ROK393275 RYD393272:RYG393275 SHZ393272:SIC393275 SRV393272:SRY393275 TBR393272:TBU393275 TLN393272:TLQ393275 TVJ393272:TVM393275 UFF393272:UFI393275 UPB393272:UPE393275 UYX393272:UZA393275 VIT393272:VIW393275 VSP393272:VSS393275 WCL393272:WCO393275 WMH393272:WMK393275 WWD393272:WWG393275 V458808:Y458811 JR458808:JU458811 TN458808:TQ458811 ADJ458808:ADM458811 ANF458808:ANI458811 AXB458808:AXE458811 BGX458808:BHA458811 BQT458808:BQW458811 CAP458808:CAS458811 CKL458808:CKO458811 CUH458808:CUK458811 DED458808:DEG458811 DNZ458808:DOC458811 DXV458808:DXY458811 EHR458808:EHU458811 ERN458808:ERQ458811 FBJ458808:FBM458811 FLF458808:FLI458811 FVB458808:FVE458811 GEX458808:GFA458811 GOT458808:GOW458811 GYP458808:GYS458811 HIL458808:HIO458811 HSH458808:HSK458811 ICD458808:ICG458811 ILZ458808:IMC458811 IVV458808:IVY458811 JFR458808:JFU458811 JPN458808:JPQ458811 JZJ458808:JZM458811 KJF458808:KJI458811 KTB458808:KTE458811 LCX458808:LDA458811 LMT458808:LMW458811 LWP458808:LWS458811 MGL458808:MGO458811 MQH458808:MQK458811 NAD458808:NAG458811 NJZ458808:NKC458811 NTV458808:NTY458811 ODR458808:ODU458811 ONN458808:ONQ458811 OXJ458808:OXM458811 PHF458808:PHI458811 PRB458808:PRE458811 QAX458808:QBA458811 QKT458808:QKW458811 QUP458808:QUS458811 REL458808:REO458811 ROH458808:ROK458811 RYD458808:RYG458811 SHZ458808:SIC458811 SRV458808:SRY458811 TBR458808:TBU458811 TLN458808:TLQ458811 TVJ458808:TVM458811 UFF458808:UFI458811 UPB458808:UPE458811 UYX458808:UZA458811 VIT458808:VIW458811 VSP458808:VSS458811 WCL458808:WCO458811 WMH458808:WMK458811 WWD458808:WWG458811 V524344:Y524347 JR524344:JU524347 TN524344:TQ524347 ADJ524344:ADM524347 ANF524344:ANI524347 AXB524344:AXE524347 BGX524344:BHA524347 BQT524344:BQW524347 CAP524344:CAS524347 CKL524344:CKO524347 CUH524344:CUK524347 DED524344:DEG524347 DNZ524344:DOC524347 DXV524344:DXY524347 EHR524344:EHU524347 ERN524344:ERQ524347 FBJ524344:FBM524347 FLF524344:FLI524347 FVB524344:FVE524347 GEX524344:GFA524347 GOT524344:GOW524347 GYP524344:GYS524347 HIL524344:HIO524347 HSH524344:HSK524347 ICD524344:ICG524347 ILZ524344:IMC524347 IVV524344:IVY524347 JFR524344:JFU524347 JPN524344:JPQ524347 JZJ524344:JZM524347 KJF524344:KJI524347 KTB524344:KTE524347 LCX524344:LDA524347 LMT524344:LMW524347 LWP524344:LWS524347 MGL524344:MGO524347 MQH524344:MQK524347 NAD524344:NAG524347 NJZ524344:NKC524347 NTV524344:NTY524347 ODR524344:ODU524347 ONN524344:ONQ524347 OXJ524344:OXM524347 PHF524344:PHI524347 PRB524344:PRE524347 QAX524344:QBA524347 QKT524344:QKW524347 QUP524344:QUS524347 REL524344:REO524347 ROH524344:ROK524347 RYD524344:RYG524347 SHZ524344:SIC524347 SRV524344:SRY524347 TBR524344:TBU524347 TLN524344:TLQ524347 TVJ524344:TVM524347 UFF524344:UFI524347 UPB524344:UPE524347 UYX524344:UZA524347 VIT524344:VIW524347 VSP524344:VSS524347 WCL524344:WCO524347 WMH524344:WMK524347 WWD524344:WWG524347 V589880:Y589883 JR589880:JU589883 TN589880:TQ589883 ADJ589880:ADM589883 ANF589880:ANI589883 AXB589880:AXE589883 BGX589880:BHA589883 BQT589880:BQW589883 CAP589880:CAS589883 CKL589880:CKO589883 CUH589880:CUK589883 DED589880:DEG589883 DNZ589880:DOC589883 DXV589880:DXY589883 EHR589880:EHU589883 ERN589880:ERQ589883 FBJ589880:FBM589883 FLF589880:FLI589883 FVB589880:FVE589883 GEX589880:GFA589883 GOT589880:GOW589883 GYP589880:GYS589883 HIL589880:HIO589883 HSH589880:HSK589883 ICD589880:ICG589883 ILZ589880:IMC589883 IVV589880:IVY589883 JFR589880:JFU589883 JPN589880:JPQ589883 JZJ589880:JZM589883 KJF589880:KJI589883 KTB589880:KTE589883 LCX589880:LDA589883 LMT589880:LMW589883 LWP589880:LWS589883 MGL589880:MGO589883 MQH589880:MQK589883 NAD589880:NAG589883 NJZ589880:NKC589883 NTV589880:NTY589883 ODR589880:ODU589883 ONN589880:ONQ589883 OXJ589880:OXM589883 PHF589880:PHI589883 PRB589880:PRE589883 QAX589880:QBA589883 QKT589880:QKW589883 QUP589880:QUS589883 REL589880:REO589883 ROH589880:ROK589883 RYD589880:RYG589883 SHZ589880:SIC589883 SRV589880:SRY589883 TBR589880:TBU589883 TLN589880:TLQ589883 TVJ589880:TVM589883 UFF589880:UFI589883 UPB589880:UPE589883 UYX589880:UZA589883 VIT589880:VIW589883 VSP589880:VSS589883 WCL589880:WCO589883 WMH589880:WMK589883 WWD589880:WWG589883 V655416:Y655419 JR655416:JU655419 TN655416:TQ655419 ADJ655416:ADM655419 ANF655416:ANI655419 AXB655416:AXE655419 BGX655416:BHA655419 BQT655416:BQW655419 CAP655416:CAS655419 CKL655416:CKO655419 CUH655416:CUK655419 DED655416:DEG655419 DNZ655416:DOC655419 DXV655416:DXY655419 EHR655416:EHU655419 ERN655416:ERQ655419 FBJ655416:FBM655419 FLF655416:FLI655419 FVB655416:FVE655419 GEX655416:GFA655419 GOT655416:GOW655419 GYP655416:GYS655419 HIL655416:HIO655419 HSH655416:HSK655419 ICD655416:ICG655419 ILZ655416:IMC655419 IVV655416:IVY655419 JFR655416:JFU655419 JPN655416:JPQ655419 JZJ655416:JZM655419 KJF655416:KJI655419 KTB655416:KTE655419 LCX655416:LDA655419 LMT655416:LMW655419 LWP655416:LWS655419 MGL655416:MGO655419 MQH655416:MQK655419 NAD655416:NAG655419 NJZ655416:NKC655419 NTV655416:NTY655419 ODR655416:ODU655419 ONN655416:ONQ655419 OXJ655416:OXM655419 PHF655416:PHI655419 PRB655416:PRE655419 QAX655416:QBA655419 QKT655416:QKW655419 QUP655416:QUS655419 REL655416:REO655419 ROH655416:ROK655419 RYD655416:RYG655419 SHZ655416:SIC655419 SRV655416:SRY655419 TBR655416:TBU655419 TLN655416:TLQ655419 TVJ655416:TVM655419 UFF655416:UFI655419 UPB655416:UPE655419 UYX655416:UZA655419 VIT655416:VIW655419 VSP655416:VSS655419 WCL655416:WCO655419 WMH655416:WMK655419 WWD655416:WWG655419 V720952:Y720955 JR720952:JU720955 TN720952:TQ720955 ADJ720952:ADM720955 ANF720952:ANI720955 AXB720952:AXE720955 BGX720952:BHA720955 BQT720952:BQW720955 CAP720952:CAS720955 CKL720952:CKO720955 CUH720952:CUK720955 DED720952:DEG720955 DNZ720952:DOC720955 DXV720952:DXY720955 EHR720952:EHU720955 ERN720952:ERQ720955 FBJ720952:FBM720955 FLF720952:FLI720955 FVB720952:FVE720955 GEX720952:GFA720955 GOT720952:GOW720955 GYP720952:GYS720955 HIL720952:HIO720955 HSH720952:HSK720955 ICD720952:ICG720955 ILZ720952:IMC720955 IVV720952:IVY720955 JFR720952:JFU720955 JPN720952:JPQ720955 JZJ720952:JZM720955 KJF720952:KJI720955 KTB720952:KTE720955 LCX720952:LDA720955 LMT720952:LMW720955 LWP720952:LWS720955 MGL720952:MGO720955 MQH720952:MQK720955 NAD720952:NAG720955 NJZ720952:NKC720955 NTV720952:NTY720955 ODR720952:ODU720955 ONN720952:ONQ720955 OXJ720952:OXM720955 PHF720952:PHI720955 PRB720952:PRE720955 QAX720952:QBA720955 QKT720952:QKW720955 QUP720952:QUS720955 REL720952:REO720955 ROH720952:ROK720955 RYD720952:RYG720955 SHZ720952:SIC720955 SRV720952:SRY720955 TBR720952:TBU720955 TLN720952:TLQ720955 TVJ720952:TVM720955 UFF720952:UFI720955 UPB720952:UPE720955 UYX720952:UZA720955 VIT720952:VIW720955 VSP720952:VSS720955 WCL720952:WCO720955 WMH720952:WMK720955 WWD720952:WWG720955 V786488:Y786491 JR786488:JU786491 TN786488:TQ786491 ADJ786488:ADM786491 ANF786488:ANI786491 AXB786488:AXE786491 BGX786488:BHA786491 BQT786488:BQW786491 CAP786488:CAS786491 CKL786488:CKO786491 CUH786488:CUK786491 DED786488:DEG786491 DNZ786488:DOC786491 DXV786488:DXY786491 EHR786488:EHU786491 ERN786488:ERQ786491 FBJ786488:FBM786491 FLF786488:FLI786491 FVB786488:FVE786491 GEX786488:GFA786491 GOT786488:GOW786491 GYP786488:GYS786491 HIL786488:HIO786491 HSH786488:HSK786491 ICD786488:ICG786491 ILZ786488:IMC786491 IVV786488:IVY786491 JFR786488:JFU786491 JPN786488:JPQ786491 JZJ786488:JZM786491 KJF786488:KJI786491 KTB786488:KTE786491 LCX786488:LDA786491 LMT786488:LMW786491 LWP786488:LWS786491 MGL786488:MGO786491 MQH786488:MQK786491 NAD786488:NAG786491 NJZ786488:NKC786491 NTV786488:NTY786491 ODR786488:ODU786491 ONN786488:ONQ786491 OXJ786488:OXM786491 PHF786488:PHI786491 PRB786488:PRE786491 QAX786488:QBA786491 QKT786488:QKW786491 QUP786488:QUS786491 REL786488:REO786491 ROH786488:ROK786491 RYD786488:RYG786491 SHZ786488:SIC786491 SRV786488:SRY786491 TBR786488:TBU786491 TLN786488:TLQ786491 TVJ786488:TVM786491 UFF786488:UFI786491 UPB786488:UPE786491 UYX786488:UZA786491 VIT786488:VIW786491 VSP786488:VSS786491 WCL786488:WCO786491 WMH786488:WMK786491 WWD786488:WWG786491 V852024:Y852027 JR852024:JU852027 TN852024:TQ852027 ADJ852024:ADM852027 ANF852024:ANI852027 AXB852024:AXE852027 BGX852024:BHA852027 BQT852024:BQW852027 CAP852024:CAS852027 CKL852024:CKO852027 CUH852024:CUK852027 DED852024:DEG852027 DNZ852024:DOC852027 DXV852024:DXY852027 EHR852024:EHU852027 ERN852024:ERQ852027 FBJ852024:FBM852027 FLF852024:FLI852027 FVB852024:FVE852027 GEX852024:GFA852027 GOT852024:GOW852027 GYP852024:GYS852027 HIL852024:HIO852027 HSH852024:HSK852027 ICD852024:ICG852027 ILZ852024:IMC852027 IVV852024:IVY852027 JFR852024:JFU852027 JPN852024:JPQ852027 JZJ852024:JZM852027 KJF852024:KJI852027 KTB852024:KTE852027 LCX852024:LDA852027 LMT852024:LMW852027 LWP852024:LWS852027 MGL852024:MGO852027 MQH852024:MQK852027 NAD852024:NAG852027 NJZ852024:NKC852027 NTV852024:NTY852027 ODR852024:ODU852027 ONN852024:ONQ852027 OXJ852024:OXM852027 PHF852024:PHI852027 PRB852024:PRE852027 QAX852024:QBA852027 QKT852024:QKW852027 QUP852024:QUS852027 REL852024:REO852027 ROH852024:ROK852027 RYD852024:RYG852027 SHZ852024:SIC852027 SRV852024:SRY852027 TBR852024:TBU852027 TLN852024:TLQ852027 TVJ852024:TVM852027 UFF852024:UFI852027 UPB852024:UPE852027 UYX852024:UZA852027 VIT852024:VIW852027 VSP852024:VSS852027 WCL852024:WCO852027 WMH852024:WMK852027 WWD852024:WWG852027 V917560:Y917563 JR917560:JU917563 TN917560:TQ917563 ADJ917560:ADM917563 ANF917560:ANI917563 AXB917560:AXE917563 BGX917560:BHA917563 BQT917560:BQW917563 CAP917560:CAS917563 CKL917560:CKO917563 CUH917560:CUK917563 DED917560:DEG917563 DNZ917560:DOC917563 DXV917560:DXY917563 EHR917560:EHU917563 ERN917560:ERQ917563 FBJ917560:FBM917563 FLF917560:FLI917563 FVB917560:FVE917563 GEX917560:GFA917563 GOT917560:GOW917563 GYP917560:GYS917563 HIL917560:HIO917563 HSH917560:HSK917563 ICD917560:ICG917563 ILZ917560:IMC917563 IVV917560:IVY917563 JFR917560:JFU917563 JPN917560:JPQ917563 JZJ917560:JZM917563 KJF917560:KJI917563 KTB917560:KTE917563 LCX917560:LDA917563 LMT917560:LMW917563 LWP917560:LWS917563 MGL917560:MGO917563 MQH917560:MQK917563 NAD917560:NAG917563 NJZ917560:NKC917563 NTV917560:NTY917563 ODR917560:ODU917563 ONN917560:ONQ917563 OXJ917560:OXM917563 PHF917560:PHI917563 PRB917560:PRE917563 QAX917560:QBA917563 QKT917560:QKW917563 QUP917560:QUS917563 REL917560:REO917563 ROH917560:ROK917563 RYD917560:RYG917563 SHZ917560:SIC917563 SRV917560:SRY917563 TBR917560:TBU917563 TLN917560:TLQ917563 TVJ917560:TVM917563 UFF917560:UFI917563 UPB917560:UPE917563 UYX917560:UZA917563 VIT917560:VIW917563 VSP917560:VSS917563 WCL917560:WCO917563 WMH917560:WMK917563 WWD917560:WWG917563 V983096:Y983099 JR983096:JU983099 TN983096:TQ983099 ADJ983096:ADM983099 ANF983096:ANI983099 AXB983096:AXE983099 BGX983096:BHA983099 BQT983096:BQW983099 CAP983096:CAS983099 CKL983096:CKO983099 CUH983096:CUK983099 DED983096:DEG983099 DNZ983096:DOC983099 DXV983096:DXY983099 EHR983096:EHU983099 ERN983096:ERQ983099 FBJ983096:FBM983099 FLF983096:FLI983099 FVB983096:FVE983099 GEX983096:GFA983099 GOT983096:GOW983099 GYP983096:GYS983099 HIL983096:HIO983099 HSH983096:HSK983099 ICD983096:ICG983099 ILZ983096:IMC983099 IVV983096:IVY983099 JFR983096:JFU983099 JPN983096:JPQ983099 JZJ983096:JZM983099 KJF983096:KJI983099 KTB983096:KTE983099 LCX983096:LDA983099 LMT983096:LMW983099 LWP983096:LWS983099 MGL983096:MGO983099 MQH983096:MQK983099 NAD983096:NAG983099 NJZ983096:NKC983099 NTV983096:NTY983099 ODR983096:ODU983099 ONN983096:ONQ983099 OXJ983096:OXM983099 PHF983096:PHI983099 PRB983096:PRE983099 QAX983096:QBA983099 QKT983096:QKW983099 QUP983096:QUS983099 REL983096:REO983099 ROH983096:ROK983099 RYD983096:RYG983099 SHZ983096:SIC983099 SRV983096:SRY983099 TBR983096:TBU983099 TLN983096:TLQ983099 TVJ983096:TVM983099 UFF983096:UFI983099 UPB983096:UPE983099 UYX983096:UZA983099 VIT983096:VIW983099 VSP983096:VSS983099 WCL983096:WCO983099 WMH983096:WMK983099 WWD983096:WWG983099" xr:uid="{00000000-0002-0000-0D00-000000000000}">
      <formula1>$AA$1</formula1>
    </dataValidation>
    <dataValidation type="list" allowBlank="1" showInputMessage="1" showErrorMessage="1" sqref="C112 IY112 SU112 ACQ112 AMM112 AWI112 BGE112 BQA112 BZW112 CJS112 CTO112 DDK112 DNG112 DXC112 EGY112 EQU112 FAQ112 FKM112 FUI112 GEE112 GOA112 GXW112 HHS112 HRO112 IBK112 ILG112 IVC112 JEY112 JOU112 JYQ112 KIM112 KSI112 LCE112 LMA112 LVW112 MFS112 MPO112 MZK112 NJG112 NTC112 OCY112 OMU112 OWQ112 PGM112 PQI112 QAE112 QKA112 QTW112 RDS112 RNO112 RXK112 SHG112 SRC112 TAY112 TKU112 TUQ112 UEM112 UOI112 UYE112 VIA112 VRW112 WBS112 WLO112 WVK112 C65650 IY65650 SU65650 ACQ65650 AMM65650 AWI65650 BGE65650 BQA65650 BZW65650 CJS65650 CTO65650 DDK65650 DNG65650 DXC65650 EGY65650 EQU65650 FAQ65650 FKM65650 FUI65650 GEE65650 GOA65650 GXW65650 HHS65650 HRO65650 IBK65650 ILG65650 IVC65650 JEY65650 JOU65650 JYQ65650 KIM65650 KSI65650 LCE65650 LMA65650 LVW65650 MFS65650 MPO65650 MZK65650 NJG65650 NTC65650 OCY65650 OMU65650 OWQ65650 PGM65650 PQI65650 QAE65650 QKA65650 QTW65650 RDS65650 RNO65650 RXK65650 SHG65650 SRC65650 TAY65650 TKU65650 TUQ65650 UEM65650 UOI65650 UYE65650 VIA65650 VRW65650 WBS65650 WLO65650 WVK65650 C131186 IY131186 SU131186 ACQ131186 AMM131186 AWI131186 BGE131186 BQA131186 BZW131186 CJS131186 CTO131186 DDK131186 DNG131186 DXC131186 EGY131186 EQU131186 FAQ131186 FKM131186 FUI131186 GEE131186 GOA131186 GXW131186 HHS131186 HRO131186 IBK131186 ILG131186 IVC131186 JEY131186 JOU131186 JYQ131186 KIM131186 KSI131186 LCE131186 LMA131186 LVW131186 MFS131186 MPO131186 MZK131186 NJG131186 NTC131186 OCY131186 OMU131186 OWQ131186 PGM131186 PQI131186 QAE131186 QKA131186 QTW131186 RDS131186 RNO131186 RXK131186 SHG131186 SRC131186 TAY131186 TKU131186 TUQ131186 UEM131186 UOI131186 UYE131186 VIA131186 VRW131186 WBS131186 WLO131186 WVK131186 C196722 IY196722 SU196722 ACQ196722 AMM196722 AWI196722 BGE196722 BQA196722 BZW196722 CJS196722 CTO196722 DDK196722 DNG196722 DXC196722 EGY196722 EQU196722 FAQ196722 FKM196722 FUI196722 GEE196722 GOA196722 GXW196722 HHS196722 HRO196722 IBK196722 ILG196722 IVC196722 JEY196722 JOU196722 JYQ196722 KIM196722 KSI196722 LCE196722 LMA196722 LVW196722 MFS196722 MPO196722 MZK196722 NJG196722 NTC196722 OCY196722 OMU196722 OWQ196722 PGM196722 PQI196722 QAE196722 QKA196722 QTW196722 RDS196722 RNO196722 RXK196722 SHG196722 SRC196722 TAY196722 TKU196722 TUQ196722 UEM196722 UOI196722 UYE196722 VIA196722 VRW196722 WBS196722 WLO196722 WVK196722 C262258 IY262258 SU262258 ACQ262258 AMM262258 AWI262258 BGE262258 BQA262258 BZW262258 CJS262258 CTO262258 DDK262258 DNG262258 DXC262258 EGY262258 EQU262258 FAQ262258 FKM262258 FUI262258 GEE262258 GOA262258 GXW262258 HHS262258 HRO262258 IBK262258 ILG262258 IVC262258 JEY262258 JOU262258 JYQ262258 KIM262258 KSI262258 LCE262258 LMA262258 LVW262258 MFS262258 MPO262258 MZK262258 NJG262258 NTC262258 OCY262258 OMU262258 OWQ262258 PGM262258 PQI262258 QAE262258 QKA262258 QTW262258 RDS262258 RNO262258 RXK262258 SHG262258 SRC262258 TAY262258 TKU262258 TUQ262258 UEM262258 UOI262258 UYE262258 VIA262258 VRW262258 WBS262258 WLO262258 WVK262258 C327794 IY327794 SU327794 ACQ327794 AMM327794 AWI327794 BGE327794 BQA327794 BZW327794 CJS327794 CTO327794 DDK327794 DNG327794 DXC327794 EGY327794 EQU327794 FAQ327794 FKM327794 FUI327794 GEE327794 GOA327794 GXW327794 HHS327794 HRO327794 IBK327794 ILG327794 IVC327794 JEY327794 JOU327794 JYQ327794 KIM327794 KSI327794 LCE327794 LMA327794 LVW327794 MFS327794 MPO327794 MZK327794 NJG327794 NTC327794 OCY327794 OMU327794 OWQ327794 PGM327794 PQI327794 QAE327794 QKA327794 QTW327794 RDS327794 RNO327794 RXK327794 SHG327794 SRC327794 TAY327794 TKU327794 TUQ327794 UEM327794 UOI327794 UYE327794 VIA327794 VRW327794 WBS327794 WLO327794 WVK327794 C393330 IY393330 SU393330 ACQ393330 AMM393330 AWI393330 BGE393330 BQA393330 BZW393330 CJS393330 CTO393330 DDK393330 DNG393330 DXC393330 EGY393330 EQU393330 FAQ393330 FKM393330 FUI393330 GEE393330 GOA393330 GXW393330 HHS393330 HRO393330 IBK393330 ILG393330 IVC393330 JEY393330 JOU393330 JYQ393330 KIM393330 KSI393330 LCE393330 LMA393330 LVW393330 MFS393330 MPO393330 MZK393330 NJG393330 NTC393330 OCY393330 OMU393330 OWQ393330 PGM393330 PQI393330 QAE393330 QKA393330 QTW393330 RDS393330 RNO393330 RXK393330 SHG393330 SRC393330 TAY393330 TKU393330 TUQ393330 UEM393330 UOI393330 UYE393330 VIA393330 VRW393330 WBS393330 WLO393330 WVK393330 C458866 IY458866 SU458866 ACQ458866 AMM458866 AWI458866 BGE458866 BQA458866 BZW458866 CJS458866 CTO458866 DDK458866 DNG458866 DXC458866 EGY458866 EQU458866 FAQ458866 FKM458866 FUI458866 GEE458866 GOA458866 GXW458866 HHS458866 HRO458866 IBK458866 ILG458866 IVC458866 JEY458866 JOU458866 JYQ458866 KIM458866 KSI458866 LCE458866 LMA458866 LVW458866 MFS458866 MPO458866 MZK458866 NJG458866 NTC458866 OCY458866 OMU458866 OWQ458866 PGM458866 PQI458866 QAE458866 QKA458866 QTW458866 RDS458866 RNO458866 RXK458866 SHG458866 SRC458866 TAY458866 TKU458866 TUQ458866 UEM458866 UOI458866 UYE458866 VIA458866 VRW458866 WBS458866 WLO458866 WVK458866 C524402 IY524402 SU524402 ACQ524402 AMM524402 AWI524402 BGE524402 BQA524402 BZW524402 CJS524402 CTO524402 DDK524402 DNG524402 DXC524402 EGY524402 EQU524402 FAQ524402 FKM524402 FUI524402 GEE524402 GOA524402 GXW524402 HHS524402 HRO524402 IBK524402 ILG524402 IVC524402 JEY524402 JOU524402 JYQ524402 KIM524402 KSI524402 LCE524402 LMA524402 LVW524402 MFS524402 MPO524402 MZK524402 NJG524402 NTC524402 OCY524402 OMU524402 OWQ524402 PGM524402 PQI524402 QAE524402 QKA524402 QTW524402 RDS524402 RNO524402 RXK524402 SHG524402 SRC524402 TAY524402 TKU524402 TUQ524402 UEM524402 UOI524402 UYE524402 VIA524402 VRW524402 WBS524402 WLO524402 WVK524402 C589938 IY589938 SU589938 ACQ589938 AMM589938 AWI589938 BGE589938 BQA589938 BZW589938 CJS589938 CTO589938 DDK589938 DNG589938 DXC589938 EGY589938 EQU589938 FAQ589938 FKM589938 FUI589938 GEE589938 GOA589938 GXW589938 HHS589938 HRO589938 IBK589938 ILG589938 IVC589938 JEY589938 JOU589938 JYQ589938 KIM589938 KSI589938 LCE589938 LMA589938 LVW589938 MFS589938 MPO589938 MZK589938 NJG589938 NTC589938 OCY589938 OMU589938 OWQ589938 PGM589938 PQI589938 QAE589938 QKA589938 QTW589938 RDS589938 RNO589938 RXK589938 SHG589938 SRC589938 TAY589938 TKU589938 TUQ589938 UEM589938 UOI589938 UYE589938 VIA589938 VRW589938 WBS589938 WLO589938 WVK589938 C655474 IY655474 SU655474 ACQ655474 AMM655474 AWI655474 BGE655474 BQA655474 BZW655474 CJS655474 CTO655474 DDK655474 DNG655474 DXC655474 EGY655474 EQU655474 FAQ655474 FKM655474 FUI655474 GEE655474 GOA655474 GXW655474 HHS655474 HRO655474 IBK655474 ILG655474 IVC655474 JEY655474 JOU655474 JYQ655474 KIM655474 KSI655474 LCE655474 LMA655474 LVW655474 MFS655474 MPO655474 MZK655474 NJG655474 NTC655474 OCY655474 OMU655474 OWQ655474 PGM655474 PQI655474 QAE655474 QKA655474 QTW655474 RDS655474 RNO655474 RXK655474 SHG655474 SRC655474 TAY655474 TKU655474 TUQ655474 UEM655474 UOI655474 UYE655474 VIA655474 VRW655474 WBS655474 WLO655474 WVK655474 C721010 IY721010 SU721010 ACQ721010 AMM721010 AWI721010 BGE721010 BQA721010 BZW721010 CJS721010 CTO721010 DDK721010 DNG721010 DXC721010 EGY721010 EQU721010 FAQ721010 FKM721010 FUI721010 GEE721010 GOA721010 GXW721010 HHS721010 HRO721010 IBK721010 ILG721010 IVC721010 JEY721010 JOU721010 JYQ721010 KIM721010 KSI721010 LCE721010 LMA721010 LVW721010 MFS721010 MPO721010 MZK721010 NJG721010 NTC721010 OCY721010 OMU721010 OWQ721010 PGM721010 PQI721010 QAE721010 QKA721010 QTW721010 RDS721010 RNO721010 RXK721010 SHG721010 SRC721010 TAY721010 TKU721010 TUQ721010 UEM721010 UOI721010 UYE721010 VIA721010 VRW721010 WBS721010 WLO721010 WVK721010 C786546 IY786546 SU786546 ACQ786546 AMM786546 AWI786546 BGE786546 BQA786546 BZW786546 CJS786546 CTO786546 DDK786546 DNG786546 DXC786546 EGY786546 EQU786546 FAQ786546 FKM786546 FUI786546 GEE786546 GOA786546 GXW786546 HHS786546 HRO786546 IBK786546 ILG786546 IVC786546 JEY786546 JOU786546 JYQ786546 KIM786546 KSI786546 LCE786546 LMA786546 LVW786546 MFS786546 MPO786546 MZK786546 NJG786546 NTC786546 OCY786546 OMU786546 OWQ786546 PGM786546 PQI786546 QAE786546 QKA786546 QTW786546 RDS786546 RNO786546 RXK786546 SHG786546 SRC786546 TAY786546 TKU786546 TUQ786546 UEM786546 UOI786546 UYE786546 VIA786546 VRW786546 WBS786546 WLO786546 WVK786546 C852082 IY852082 SU852082 ACQ852082 AMM852082 AWI852082 BGE852082 BQA852082 BZW852082 CJS852082 CTO852082 DDK852082 DNG852082 DXC852082 EGY852082 EQU852082 FAQ852082 FKM852082 FUI852082 GEE852082 GOA852082 GXW852082 HHS852082 HRO852082 IBK852082 ILG852082 IVC852082 JEY852082 JOU852082 JYQ852082 KIM852082 KSI852082 LCE852082 LMA852082 LVW852082 MFS852082 MPO852082 MZK852082 NJG852082 NTC852082 OCY852082 OMU852082 OWQ852082 PGM852082 PQI852082 QAE852082 QKA852082 QTW852082 RDS852082 RNO852082 RXK852082 SHG852082 SRC852082 TAY852082 TKU852082 TUQ852082 UEM852082 UOI852082 UYE852082 VIA852082 VRW852082 WBS852082 WLO852082 WVK852082 C917618 IY917618 SU917618 ACQ917618 AMM917618 AWI917618 BGE917618 BQA917618 BZW917618 CJS917618 CTO917618 DDK917618 DNG917618 DXC917618 EGY917618 EQU917618 FAQ917618 FKM917618 FUI917618 GEE917618 GOA917618 GXW917618 HHS917618 HRO917618 IBK917618 ILG917618 IVC917618 JEY917618 JOU917618 JYQ917618 KIM917618 KSI917618 LCE917618 LMA917618 LVW917618 MFS917618 MPO917618 MZK917618 NJG917618 NTC917618 OCY917618 OMU917618 OWQ917618 PGM917618 PQI917618 QAE917618 QKA917618 QTW917618 RDS917618 RNO917618 RXK917618 SHG917618 SRC917618 TAY917618 TKU917618 TUQ917618 UEM917618 UOI917618 UYE917618 VIA917618 VRW917618 WBS917618 WLO917618 WVK917618 C983154 IY983154 SU983154 ACQ983154 AMM983154 AWI983154 BGE983154 BQA983154 BZW983154 CJS983154 CTO983154 DDK983154 DNG983154 DXC983154 EGY983154 EQU983154 FAQ983154 FKM983154 FUI983154 GEE983154 GOA983154 GXW983154 HHS983154 HRO983154 IBK983154 ILG983154 IVC983154 JEY983154 JOU983154 JYQ983154 KIM983154 KSI983154 LCE983154 LMA983154 LVW983154 MFS983154 MPO983154 MZK983154 NJG983154 NTC983154 OCY983154 OMU983154 OWQ983154 PGM983154 PQI983154 QAE983154 QKA983154 QTW983154 RDS983154 RNO983154 RXK983154 SHG983154 SRC983154 TAY983154 TKU983154 TUQ983154 UEM983154 UOI983154 UYE983154 VIA983154 VRW983154 WBS983154 WLO983154 WVK983154 C114 IY114 SU114 ACQ114 AMM114 AWI114 BGE114 BQA114 BZW114 CJS114 CTO114 DDK114 DNG114 DXC114 EGY114 EQU114 FAQ114 FKM114 FUI114 GEE114 GOA114 GXW114 HHS114 HRO114 IBK114 ILG114 IVC114 JEY114 JOU114 JYQ114 KIM114 KSI114 LCE114 LMA114 LVW114 MFS114 MPO114 MZK114 NJG114 NTC114 OCY114 OMU114 OWQ114 PGM114 PQI114 QAE114 QKA114 QTW114 RDS114 RNO114 RXK114 SHG114 SRC114 TAY114 TKU114 TUQ114 UEM114 UOI114 UYE114 VIA114 VRW114 WBS114 WLO114 WVK114 C65652 IY65652 SU65652 ACQ65652 AMM65652 AWI65652 BGE65652 BQA65652 BZW65652 CJS65652 CTO65652 DDK65652 DNG65652 DXC65652 EGY65652 EQU65652 FAQ65652 FKM65652 FUI65652 GEE65652 GOA65652 GXW65652 HHS65652 HRO65652 IBK65652 ILG65652 IVC65652 JEY65652 JOU65652 JYQ65652 KIM65652 KSI65652 LCE65652 LMA65652 LVW65652 MFS65652 MPO65652 MZK65652 NJG65652 NTC65652 OCY65652 OMU65652 OWQ65652 PGM65652 PQI65652 QAE65652 QKA65652 QTW65652 RDS65652 RNO65652 RXK65652 SHG65652 SRC65652 TAY65652 TKU65652 TUQ65652 UEM65652 UOI65652 UYE65652 VIA65652 VRW65652 WBS65652 WLO65652 WVK65652 C131188 IY131188 SU131188 ACQ131188 AMM131188 AWI131188 BGE131188 BQA131188 BZW131188 CJS131188 CTO131188 DDK131188 DNG131188 DXC131188 EGY131188 EQU131188 FAQ131188 FKM131188 FUI131188 GEE131188 GOA131188 GXW131188 HHS131188 HRO131188 IBK131188 ILG131188 IVC131188 JEY131188 JOU131188 JYQ131188 KIM131188 KSI131188 LCE131188 LMA131188 LVW131188 MFS131188 MPO131188 MZK131188 NJG131188 NTC131188 OCY131188 OMU131188 OWQ131188 PGM131188 PQI131188 QAE131188 QKA131188 QTW131188 RDS131188 RNO131188 RXK131188 SHG131188 SRC131188 TAY131188 TKU131188 TUQ131188 UEM131188 UOI131188 UYE131188 VIA131188 VRW131188 WBS131188 WLO131188 WVK131188 C196724 IY196724 SU196724 ACQ196724 AMM196724 AWI196724 BGE196724 BQA196724 BZW196724 CJS196724 CTO196724 DDK196724 DNG196724 DXC196724 EGY196724 EQU196724 FAQ196724 FKM196724 FUI196724 GEE196724 GOA196724 GXW196724 HHS196724 HRO196724 IBK196724 ILG196724 IVC196724 JEY196724 JOU196724 JYQ196724 KIM196724 KSI196724 LCE196724 LMA196724 LVW196724 MFS196724 MPO196724 MZK196724 NJG196724 NTC196724 OCY196724 OMU196724 OWQ196724 PGM196724 PQI196724 QAE196724 QKA196724 QTW196724 RDS196724 RNO196724 RXK196724 SHG196724 SRC196724 TAY196724 TKU196724 TUQ196724 UEM196724 UOI196724 UYE196724 VIA196724 VRW196724 WBS196724 WLO196724 WVK196724 C262260 IY262260 SU262260 ACQ262260 AMM262260 AWI262260 BGE262260 BQA262260 BZW262260 CJS262260 CTO262260 DDK262260 DNG262260 DXC262260 EGY262260 EQU262260 FAQ262260 FKM262260 FUI262260 GEE262260 GOA262260 GXW262260 HHS262260 HRO262260 IBK262260 ILG262260 IVC262260 JEY262260 JOU262260 JYQ262260 KIM262260 KSI262260 LCE262260 LMA262260 LVW262260 MFS262260 MPO262260 MZK262260 NJG262260 NTC262260 OCY262260 OMU262260 OWQ262260 PGM262260 PQI262260 QAE262260 QKA262260 QTW262260 RDS262260 RNO262260 RXK262260 SHG262260 SRC262260 TAY262260 TKU262260 TUQ262260 UEM262260 UOI262260 UYE262260 VIA262260 VRW262260 WBS262260 WLO262260 WVK262260 C327796 IY327796 SU327796 ACQ327796 AMM327796 AWI327796 BGE327796 BQA327796 BZW327796 CJS327796 CTO327796 DDK327796 DNG327796 DXC327796 EGY327796 EQU327796 FAQ327796 FKM327796 FUI327796 GEE327796 GOA327796 GXW327796 HHS327796 HRO327796 IBK327796 ILG327796 IVC327796 JEY327796 JOU327796 JYQ327796 KIM327796 KSI327796 LCE327796 LMA327796 LVW327796 MFS327796 MPO327796 MZK327796 NJG327796 NTC327796 OCY327796 OMU327796 OWQ327796 PGM327796 PQI327796 QAE327796 QKA327796 QTW327796 RDS327796 RNO327796 RXK327796 SHG327796 SRC327796 TAY327796 TKU327796 TUQ327796 UEM327796 UOI327796 UYE327796 VIA327796 VRW327796 WBS327796 WLO327796 WVK327796 C393332 IY393332 SU393332 ACQ393332 AMM393332 AWI393332 BGE393332 BQA393332 BZW393332 CJS393332 CTO393332 DDK393332 DNG393332 DXC393332 EGY393332 EQU393332 FAQ393332 FKM393332 FUI393332 GEE393332 GOA393332 GXW393332 HHS393332 HRO393332 IBK393332 ILG393332 IVC393332 JEY393332 JOU393332 JYQ393332 KIM393332 KSI393332 LCE393332 LMA393332 LVW393332 MFS393332 MPO393332 MZK393332 NJG393332 NTC393332 OCY393332 OMU393332 OWQ393332 PGM393332 PQI393332 QAE393332 QKA393332 QTW393332 RDS393332 RNO393332 RXK393332 SHG393332 SRC393332 TAY393332 TKU393332 TUQ393332 UEM393332 UOI393332 UYE393332 VIA393332 VRW393332 WBS393332 WLO393332 WVK393332 C458868 IY458868 SU458868 ACQ458868 AMM458868 AWI458868 BGE458868 BQA458868 BZW458868 CJS458868 CTO458868 DDK458868 DNG458868 DXC458868 EGY458868 EQU458868 FAQ458868 FKM458868 FUI458868 GEE458868 GOA458868 GXW458868 HHS458868 HRO458868 IBK458868 ILG458868 IVC458868 JEY458868 JOU458868 JYQ458868 KIM458868 KSI458868 LCE458868 LMA458868 LVW458868 MFS458868 MPO458868 MZK458868 NJG458868 NTC458868 OCY458868 OMU458868 OWQ458868 PGM458868 PQI458868 QAE458868 QKA458868 QTW458868 RDS458868 RNO458868 RXK458868 SHG458868 SRC458868 TAY458868 TKU458868 TUQ458868 UEM458868 UOI458868 UYE458868 VIA458868 VRW458868 WBS458868 WLO458868 WVK458868 C524404 IY524404 SU524404 ACQ524404 AMM524404 AWI524404 BGE524404 BQA524404 BZW524404 CJS524404 CTO524404 DDK524404 DNG524404 DXC524404 EGY524404 EQU524404 FAQ524404 FKM524404 FUI524404 GEE524404 GOA524404 GXW524404 HHS524404 HRO524404 IBK524404 ILG524404 IVC524404 JEY524404 JOU524404 JYQ524404 KIM524404 KSI524404 LCE524404 LMA524404 LVW524404 MFS524404 MPO524404 MZK524404 NJG524404 NTC524404 OCY524404 OMU524404 OWQ524404 PGM524404 PQI524404 QAE524404 QKA524404 QTW524404 RDS524404 RNO524404 RXK524404 SHG524404 SRC524404 TAY524404 TKU524404 TUQ524404 UEM524404 UOI524404 UYE524404 VIA524404 VRW524404 WBS524404 WLO524404 WVK524404 C589940 IY589940 SU589940 ACQ589940 AMM589940 AWI589940 BGE589940 BQA589940 BZW589940 CJS589940 CTO589940 DDK589940 DNG589940 DXC589940 EGY589940 EQU589940 FAQ589940 FKM589940 FUI589940 GEE589940 GOA589940 GXW589940 HHS589940 HRO589940 IBK589940 ILG589940 IVC589940 JEY589940 JOU589940 JYQ589940 KIM589940 KSI589940 LCE589940 LMA589940 LVW589940 MFS589940 MPO589940 MZK589940 NJG589940 NTC589940 OCY589940 OMU589940 OWQ589940 PGM589940 PQI589940 QAE589940 QKA589940 QTW589940 RDS589940 RNO589940 RXK589940 SHG589940 SRC589940 TAY589940 TKU589940 TUQ589940 UEM589940 UOI589940 UYE589940 VIA589940 VRW589940 WBS589940 WLO589940 WVK589940 C655476 IY655476 SU655476 ACQ655476 AMM655476 AWI655476 BGE655476 BQA655476 BZW655476 CJS655476 CTO655476 DDK655476 DNG655476 DXC655476 EGY655476 EQU655476 FAQ655476 FKM655476 FUI655476 GEE655476 GOA655476 GXW655476 HHS655476 HRO655476 IBK655476 ILG655476 IVC655476 JEY655476 JOU655476 JYQ655476 KIM655476 KSI655476 LCE655476 LMA655476 LVW655476 MFS655476 MPO655476 MZK655476 NJG655476 NTC655476 OCY655476 OMU655476 OWQ655476 PGM655476 PQI655476 QAE655476 QKA655476 QTW655476 RDS655476 RNO655476 RXK655476 SHG655476 SRC655476 TAY655476 TKU655476 TUQ655476 UEM655476 UOI655476 UYE655476 VIA655476 VRW655476 WBS655476 WLO655476 WVK655476 C721012 IY721012 SU721012 ACQ721012 AMM721012 AWI721012 BGE721012 BQA721012 BZW721012 CJS721012 CTO721012 DDK721012 DNG721012 DXC721012 EGY721012 EQU721012 FAQ721012 FKM721012 FUI721012 GEE721012 GOA721012 GXW721012 HHS721012 HRO721012 IBK721012 ILG721012 IVC721012 JEY721012 JOU721012 JYQ721012 KIM721012 KSI721012 LCE721012 LMA721012 LVW721012 MFS721012 MPO721012 MZK721012 NJG721012 NTC721012 OCY721012 OMU721012 OWQ721012 PGM721012 PQI721012 QAE721012 QKA721012 QTW721012 RDS721012 RNO721012 RXK721012 SHG721012 SRC721012 TAY721012 TKU721012 TUQ721012 UEM721012 UOI721012 UYE721012 VIA721012 VRW721012 WBS721012 WLO721012 WVK721012 C786548 IY786548 SU786548 ACQ786548 AMM786548 AWI786548 BGE786548 BQA786548 BZW786548 CJS786548 CTO786548 DDK786548 DNG786548 DXC786548 EGY786548 EQU786548 FAQ786548 FKM786548 FUI786548 GEE786548 GOA786548 GXW786548 HHS786548 HRO786548 IBK786548 ILG786548 IVC786548 JEY786548 JOU786548 JYQ786548 KIM786548 KSI786548 LCE786548 LMA786548 LVW786548 MFS786548 MPO786548 MZK786548 NJG786548 NTC786548 OCY786548 OMU786548 OWQ786548 PGM786548 PQI786548 QAE786548 QKA786548 QTW786548 RDS786548 RNO786548 RXK786548 SHG786548 SRC786548 TAY786548 TKU786548 TUQ786548 UEM786548 UOI786548 UYE786548 VIA786548 VRW786548 WBS786548 WLO786548 WVK786548 C852084 IY852084 SU852084 ACQ852084 AMM852084 AWI852084 BGE852084 BQA852084 BZW852084 CJS852084 CTO852084 DDK852084 DNG852084 DXC852084 EGY852084 EQU852084 FAQ852084 FKM852084 FUI852084 GEE852084 GOA852084 GXW852084 HHS852084 HRO852084 IBK852084 ILG852084 IVC852084 JEY852084 JOU852084 JYQ852084 KIM852084 KSI852084 LCE852084 LMA852084 LVW852084 MFS852084 MPO852084 MZK852084 NJG852084 NTC852084 OCY852084 OMU852084 OWQ852084 PGM852084 PQI852084 QAE852084 QKA852084 QTW852084 RDS852084 RNO852084 RXK852084 SHG852084 SRC852084 TAY852084 TKU852084 TUQ852084 UEM852084 UOI852084 UYE852084 VIA852084 VRW852084 WBS852084 WLO852084 WVK852084 C917620 IY917620 SU917620 ACQ917620 AMM917620 AWI917620 BGE917620 BQA917620 BZW917620 CJS917620 CTO917620 DDK917620 DNG917620 DXC917620 EGY917620 EQU917620 FAQ917620 FKM917620 FUI917620 GEE917620 GOA917620 GXW917620 HHS917620 HRO917620 IBK917620 ILG917620 IVC917620 JEY917620 JOU917620 JYQ917620 KIM917620 KSI917620 LCE917620 LMA917620 LVW917620 MFS917620 MPO917620 MZK917620 NJG917620 NTC917620 OCY917620 OMU917620 OWQ917620 PGM917620 PQI917620 QAE917620 QKA917620 QTW917620 RDS917620 RNO917620 RXK917620 SHG917620 SRC917620 TAY917620 TKU917620 TUQ917620 UEM917620 UOI917620 UYE917620 VIA917620 VRW917620 WBS917620 WLO917620 WVK917620 C983156 IY983156 SU983156 ACQ983156 AMM983156 AWI983156 BGE983156 BQA983156 BZW983156 CJS983156 CTO983156 DDK983156 DNG983156 DXC983156 EGY983156 EQU983156 FAQ983156 FKM983156 FUI983156 GEE983156 GOA983156 GXW983156 HHS983156 HRO983156 IBK983156 ILG983156 IVC983156 JEY983156 JOU983156 JYQ983156 KIM983156 KSI983156 LCE983156 LMA983156 LVW983156 MFS983156 MPO983156 MZK983156 NJG983156 NTC983156 OCY983156 OMU983156 OWQ983156 PGM983156 PQI983156 QAE983156 QKA983156 QTW983156 RDS983156 RNO983156 RXK983156 SHG983156 SRC983156 TAY983156 TKU983156 TUQ983156 UEM983156 UOI983156 UYE983156 VIA983156 VRW983156 WBS983156 WLO983156 WVK983156 C121 IY121 SU121 ACQ121 AMM121 AWI121 BGE121 BQA121 BZW121 CJS121 CTO121 DDK121 DNG121 DXC121 EGY121 EQU121 FAQ121 FKM121 FUI121 GEE121 GOA121 GXW121 HHS121 HRO121 IBK121 ILG121 IVC121 JEY121 JOU121 JYQ121 KIM121 KSI121 LCE121 LMA121 LVW121 MFS121 MPO121 MZK121 NJG121 NTC121 OCY121 OMU121 OWQ121 PGM121 PQI121 QAE121 QKA121 QTW121 RDS121 RNO121 RXK121 SHG121 SRC121 TAY121 TKU121 TUQ121 UEM121 UOI121 UYE121 VIA121 VRW121 WBS121 WLO121 WVK121 C65659 IY65659 SU65659 ACQ65659 AMM65659 AWI65659 BGE65659 BQA65659 BZW65659 CJS65659 CTO65659 DDK65659 DNG65659 DXC65659 EGY65659 EQU65659 FAQ65659 FKM65659 FUI65659 GEE65659 GOA65659 GXW65659 HHS65659 HRO65659 IBK65659 ILG65659 IVC65659 JEY65659 JOU65659 JYQ65659 KIM65659 KSI65659 LCE65659 LMA65659 LVW65659 MFS65659 MPO65659 MZK65659 NJG65659 NTC65659 OCY65659 OMU65659 OWQ65659 PGM65659 PQI65659 QAE65659 QKA65659 QTW65659 RDS65659 RNO65659 RXK65659 SHG65659 SRC65659 TAY65659 TKU65659 TUQ65659 UEM65659 UOI65659 UYE65659 VIA65659 VRW65659 WBS65659 WLO65659 WVK65659 C131195 IY131195 SU131195 ACQ131195 AMM131195 AWI131195 BGE131195 BQA131195 BZW131195 CJS131195 CTO131195 DDK131195 DNG131195 DXC131195 EGY131195 EQU131195 FAQ131195 FKM131195 FUI131195 GEE131195 GOA131195 GXW131195 HHS131195 HRO131195 IBK131195 ILG131195 IVC131195 JEY131195 JOU131195 JYQ131195 KIM131195 KSI131195 LCE131195 LMA131195 LVW131195 MFS131195 MPO131195 MZK131195 NJG131195 NTC131195 OCY131195 OMU131195 OWQ131195 PGM131195 PQI131195 QAE131195 QKA131195 QTW131195 RDS131195 RNO131195 RXK131195 SHG131195 SRC131195 TAY131195 TKU131195 TUQ131195 UEM131195 UOI131195 UYE131195 VIA131195 VRW131195 WBS131195 WLO131195 WVK131195 C196731 IY196731 SU196731 ACQ196731 AMM196731 AWI196731 BGE196731 BQA196731 BZW196731 CJS196731 CTO196731 DDK196731 DNG196731 DXC196731 EGY196731 EQU196731 FAQ196731 FKM196731 FUI196731 GEE196731 GOA196731 GXW196731 HHS196731 HRO196731 IBK196731 ILG196731 IVC196731 JEY196731 JOU196731 JYQ196731 KIM196731 KSI196731 LCE196731 LMA196731 LVW196731 MFS196731 MPO196731 MZK196731 NJG196731 NTC196731 OCY196731 OMU196731 OWQ196731 PGM196731 PQI196731 QAE196731 QKA196731 QTW196731 RDS196731 RNO196731 RXK196731 SHG196731 SRC196731 TAY196731 TKU196731 TUQ196731 UEM196731 UOI196731 UYE196731 VIA196731 VRW196731 WBS196731 WLO196731 WVK196731 C262267 IY262267 SU262267 ACQ262267 AMM262267 AWI262267 BGE262267 BQA262267 BZW262267 CJS262267 CTO262267 DDK262267 DNG262267 DXC262267 EGY262267 EQU262267 FAQ262267 FKM262267 FUI262267 GEE262267 GOA262267 GXW262267 HHS262267 HRO262267 IBK262267 ILG262267 IVC262267 JEY262267 JOU262267 JYQ262267 KIM262267 KSI262267 LCE262267 LMA262267 LVW262267 MFS262267 MPO262267 MZK262267 NJG262267 NTC262267 OCY262267 OMU262267 OWQ262267 PGM262267 PQI262267 QAE262267 QKA262267 QTW262267 RDS262267 RNO262267 RXK262267 SHG262267 SRC262267 TAY262267 TKU262267 TUQ262267 UEM262267 UOI262267 UYE262267 VIA262267 VRW262267 WBS262267 WLO262267 WVK262267 C327803 IY327803 SU327803 ACQ327803 AMM327803 AWI327803 BGE327803 BQA327803 BZW327803 CJS327803 CTO327803 DDK327803 DNG327803 DXC327803 EGY327803 EQU327803 FAQ327803 FKM327803 FUI327803 GEE327803 GOA327803 GXW327803 HHS327803 HRO327803 IBK327803 ILG327803 IVC327803 JEY327803 JOU327803 JYQ327803 KIM327803 KSI327803 LCE327803 LMA327803 LVW327803 MFS327803 MPO327803 MZK327803 NJG327803 NTC327803 OCY327803 OMU327803 OWQ327803 PGM327803 PQI327803 QAE327803 QKA327803 QTW327803 RDS327803 RNO327803 RXK327803 SHG327803 SRC327803 TAY327803 TKU327803 TUQ327803 UEM327803 UOI327803 UYE327803 VIA327803 VRW327803 WBS327803 WLO327803 WVK327803 C393339 IY393339 SU393339 ACQ393339 AMM393339 AWI393339 BGE393339 BQA393339 BZW393339 CJS393339 CTO393339 DDK393339 DNG393339 DXC393339 EGY393339 EQU393339 FAQ393339 FKM393339 FUI393339 GEE393339 GOA393339 GXW393339 HHS393339 HRO393339 IBK393339 ILG393339 IVC393339 JEY393339 JOU393339 JYQ393339 KIM393339 KSI393339 LCE393339 LMA393339 LVW393339 MFS393339 MPO393339 MZK393339 NJG393339 NTC393339 OCY393339 OMU393339 OWQ393339 PGM393339 PQI393339 QAE393339 QKA393339 QTW393339 RDS393339 RNO393339 RXK393339 SHG393339 SRC393339 TAY393339 TKU393339 TUQ393339 UEM393339 UOI393339 UYE393339 VIA393339 VRW393339 WBS393339 WLO393339 WVK393339 C458875 IY458875 SU458875 ACQ458875 AMM458875 AWI458875 BGE458875 BQA458875 BZW458875 CJS458875 CTO458875 DDK458875 DNG458875 DXC458875 EGY458875 EQU458875 FAQ458875 FKM458875 FUI458875 GEE458875 GOA458875 GXW458875 HHS458875 HRO458875 IBK458875 ILG458875 IVC458875 JEY458875 JOU458875 JYQ458875 KIM458875 KSI458875 LCE458875 LMA458875 LVW458875 MFS458875 MPO458875 MZK458875 NJG458875 NTC458875 OCY458875 OMU458875 OWQ458875 PGM458875 PQI458875 QAE458875 QKA458875 QTW458875 RDS458875 RNO458875 RXK458875 SHG458875 SRC458875 TAY458875 TKU458875 TUQ458875 UEM458875 UOI458875 UYE458875 VIA458875 VRW458875 WBS458875 WLO458875 WVK458875 C524411 IY524411 SU524411 ACQ524411 AMM524411 AWI524411 BGE524411 BQA524411 BZW524411 CJS524411 CTO524411 DDK524411 DNG524411 DXC524411 EGY524411 EQU524411 FAQ524411 FKM524411 FUI524411 GEE524411 GOA524411 GXW524411 HHS524411 HRO524411 IBK524411 ILG524411 IVC524411 JEY524411 JOU524411 JYQ524411 KIM524411 KSI524411 LCE524411 LMA524411 LVW524411 MFS524411 MPO524411 MZK524411 NJG524411 NTC524411 OCY524411 OMU524411 OWQ524411 PGM524411 PQI524411 QAE524411 QKA524411 QTW524411 RDS524411 RNO524411 RXK524411 SHG524411 SRC524411 TAY524411 TKU524411 TUQ524411 UEM524411 UOI524411 UYE524411 VIA524411 VRW524411 WBS524411 WLO524411 WVK524411 C589947 IY589947 SU589947 ACQ589947 AMM589947 AWI589947 BGE589947 BQA589947 BZW589947 CJS589947 CTO589947 DDK589947 DNG589947 DXC589947 EGY589947 EQU589947 FAQ589947 FKM589947 FUI589947 GEE589947 GOA589947 GXW589947 HHS589947 HRO589947 IBK589947 ILG589947 IVC589947 JEY589947 JOU589947 JYQ589947 KIM589947 KSI589947 LCE589947 LMA589947 LVW589947 MFS589947 MPO589947 MZK589947 NJG589947 NTC589947 OCY589947 OMU589947 OWQ589947 PGM589947 PQI589947 QAE589947 QKA589947 QTW589947 RDS589947 RNO589947 RXK589947 SHG589947 SRC589947 TAY589947 TKU589947 TUQ589947 UEM589947 UOI589947 UYE589947 VIA589947 VRW589947 WBS589947 WLO589947 WVK589947 C655483 IY655483 SU655483 ACQ655483 AMM655483 AWI655483 BGE655483 BQA655483 BZW655483 CJS655483 CTO655483 DDK655483 DNG655483 DXC655483 EGY655483 EQU655483 FAQ655483 FKM655483 FUI655483 GEE655483 GOA655483 GXW655483 HHS655483 HRO655483 IBK655483 ILG655483 IVC655483 JEY655483 JOU655483 JYQ655483 KIM655483 KSI655483 LCE655483 LMA655483 LVW655483 MFS655483 MPO655483 MZK655483 NJG655483 NTC655483 OCY655483 OMU655483 OWQ655483 PGM655483 PQI655483 QAE655483 QKA655483 QTW655483 RDS655483 RNO655483 RXK655483 SHG655483 SRC655483 TAY655483 TKU655483 TUQ655483 UEM655483 UOI655483 UYE655483 VIA655483 VRW655483 WBS655483 WLO655483 WVK655483 C721019 IY721019 SU721019 ACQ721019 AMM721019 AWI721019 BGE721019 BQA721019 BZW721019 CJS721019 CTO721019 DDK721019 DNG721019 DXC721019 EGY721019 EQU721019 FAQ721019 FKM721019 FUI721019 GEE721019 GOA721019 GXW721019 HHS721019 HRO721019 IBK721019 ILG721019 IVC721019 JEY721019 JOU721019 JYQ721019 KIM721019 KSI721019 LCE721019 LMA721019 LVW721019 MFS721019 MPO721019 MZK721019 NJG721019 NTC721019 OCY721019 OMU721019 OWQ721019 PGM721019 PQI721019 QAE721019 QKA721019 QTW721019 RDS721019 RNO721019 RXK721019 SHG721019 SRC721019 TAY721019 TKU721019 TUQ721019 UEM721019 UOI721019 UYE721019 VIA721019 VRW721019 WBS721019 WLO721019 WVK721019 C786555 IY786555 SU786555 ACQ786555 AMM786555 AWI786555 BGE786555 BQA786555 BZW786555 CJS786555 CTO786555 DDK786555 DNG786555 DXC786555 EGY786555 EQU786555 FAQ786555 FKM786555 FUI786555 GEE786555 GOA786555 GXW786555 HHS786555 HRO786555 IBK786555 ILG786555 IVC786555 JEY786555 JOU786555 JYQ786555 KIM786555 KSI786555 LCE786555 LMA786555 LVW786555 MFS786555 MPO786555 MZK786555 NJG786555 NTC786555 OCY786555 OMU786555 OWQ786555 PGM786555 PQI786555 QAE786555 QKA786555 QTW786555 RDS786555 RNO786555 RXK786555 SHG786555 SRC786555 TAY786555 TKU786555 TUQ786555 UEM786555 UOI786555 UYE786555 VIA786555 VRW786555 WBS786555 WLO786555 WVK786555 C852091 IY852091 SU852091 ACQ852091 AMM852091 AWI852091 BGE852091 BQA852091 BZW852091 CJS852091 CTO852091 DDK852091 DNG852091 DXC852091 EGY852091 EQU852091 FAQ852091 FKM852091 FUI852091 GEE852091 GOA852091 GXW852091 HHS852091 HRO852091 IBK852091 ILG852091 IVC852091 JEY852091 JOU852091 JYQ852091 KIM852091 KSI852091 LCE852091 LMA852091 LVW852091 MFS852091 MPO852091 MZK852091 NJG852091 NTC852091 OCY852091 OMU852091 OWQ852091 PGM852091 PQI852091 QAE852091 QKA852091 QTW852091 RDS852091 RNO852091 RXK852091 SHG852091 SRC852091 TAY852091 TKU852091 TUQ852091 UEM852091 UOI852091 UYE852091 VIA852091 VRW852091 WBS852091 WLO852091 WVK852091 C917627 IY917627 SU917627 ACQ917627 AMM917627 AWI917627 BGE917627 BQA917627 BZW917627 CJS917627 CTO917627 DDK917627 DNG917627 DXC917627 EGY917627 EQU917627 FAQ917627 FKM917627 FUI917627 GEE917627 GOA917627 GXW917627 HHS917627 HRO917627 IBK917627 ILG917627 IVC917627 JEY917627 JOU917627 JYQ917627 KIM917627 KSI917627 LCE917627 LMA917627 LVW917627 MFS917627 MPO917627 MZK917627 NJG917627 NTC917627 OCY917627 OMU917627 OWQ917627 PGM917627 PQI917627 QAE917627 QKA917627 QTW917627 RDS917627 RNO917627 RXK917627 SHG917627 SRC917627 TAY917627 TKU917627 TUQ917627 UEM917627 UOI917627 UYE917627 VIA917627 VRW917627 WBS917627 WLO917627 WVK917627 C983163 IY983163 SU983163 ACQ983163 AMM983163 AWI983163 BGE983163 BQA983163 BZW983163 CJS983163 CTO983163 DDK983163 DNG983163 DXC983163 EGY983163 EQU983163 FAQ983163 FKM983163 FUI983163 GEE983163 GOA983163 GXW983163 HHS983163 HRO983163 IBK983163 ILG983163 IVC983163 JEY983163 JOU983163 JYQ983163 KIM983163 KSI983163 LCE983163 LMA983163 LVW983163 MFS983163 MPO983163 MZK983163 NJG983163 NTC983163 OCY983163 OMU983163 OWQ983163 PGM983163 PQI983163 QAE983163 QKA983163 QTW983163 RDS983163 RNO983163 RXK983163 SHG983163 SRC983163 TAY983163 TKU983163 TUQ983163 UEM983163 UOI983163 UYE983163 VIA983163 VRW983163 WBS983163 WLO983163 WVK983163" xr:uid="{00000000-0002-0000-0D00-000001000000}">
      <formula1>$AA$3</formula1>
    </dataValidation>
    <dataValidation type="list" allowBlank="1" showInputMessage="1" showErrorMessage="1" sqref="K76 JG76 TC76 ACY76 AMU76 AWQ76 BGM76 BQI76 CAE76 CKA76 CTW76 DDS76 DNO76 DXK76 EHG76 ERC76 FAY76 FKU76 FUQ76 GEM76 GOI76 GYE76 HIA76 HRW76 IBS76 ILO76 IVK76 JFG76 JPC76 JYY76 KIU76 KSQ76 LCM76 LMI76 LWE76 MGA76 MPW76 MZS76 NJO76 NTK76 ODG76 ONC76 OWY76 PGU76 PQQ76 QAM76 QKI76 QUE76 REA76 RNW76 RXS76 SHO76 SRK76 TBG76 TLC76 TUY76 UEU76 UOQ76 UYM76 VII76 VSE76 WCA76 WLW76 WVS76 K65611 JG65611 TC65611 ACY65611 AMU65611 AWQ65611 BGM65611 BQI65611 CAE65611 CKA65611 CTW65611 DDS65611 DNO65611 DXK65611 EHG65611 ERC65611 FAY65611 FKU65611 FUQ65611 GEM65611 GOI65611 GYE65611 HIA65611 HRW65611 IBS65611 ILO65611 IVK65611 JFG65611 JPC65611 JYY65611 KIU65611 KSQ65611 LCM65611 LMI65611 LWE65611 MGA65611 MPW65611 MZS65611 NJO65611 NTK65611 ODG65611 ONC65611 OWY65611 PGU65611 PQQ65611 QAM65611 QKI65611 QUE65611 REA65611 RNW65611 RXS65611 SHO65611 SRK65611 TBG65611 TLC65611 TUY65611 UEU65611 UOQ65611 UYM65611 VII65611 VSE65611 WCA65611 WLW65611 WVS65611 K131147 JG131147 TC131147 ACY131147 AMU131147 AWQ131147 BGM131147 BQI131147 CAE131147 CKA131147 CTW131147 DDS131147 DNO131147 DXK131147 EHG131147 ERC131147 FAY131147 FKU131147 FUQ131147 GEM131147 GOI131147 GYE131147 HIA131147 HRW131147 IBS131147 ILO131147 IVK131147 JFG131147 JPC131147 JYY131147 KIU131147 KSQ131147 LCM131147 LMI131147 LWE131147 MGA131147 MPW131147 MZS131147 NJO131147 NTK131147 ODG131147 ONC131147 OWY131147 PGU131147 PQQ131147 QAM131147 QKI131147 QUE131147 REA131147 RNW131147 RXS131147 SHO131147 SRK131147 TBG131147 TLC131147 TUY131147 UEU131147 UOQ131147 UYM131147 VII131147 VSE131147 WCA131147 WLW131147 WVS131147 K196683 JG196683 TC196683 ACY196683 AMU196683 AWQ196683 BGM196683 BQI196683 CAE196683 CKA196683 CTW196683 DDS196683 DNO196683 DXK196683 EHG196683 ERC196683 FAY196683 FKU196683 FUQ196683 GEM196683 GOI196683 GYE196683 HIA196683 HRW196683 IBS196683 ILO196683 IVK196683 JFG196683 JPC196683 JYY196683 KIU196683 KSQ196683 LCM196683 LMI196683 LWE196683 MGA196683 MPW196683 MZS196683 NJO196683 NTK196683 ODG196683 ONC196683 OWY196683 PGU196683 PQQ196683 QAM196683 QKI196683 QUE196683 REA196683 RNW196683 RXS196683 SHO196683 SRK196683 TBG196683 TLC196683 TUY196683 UEU196683 UOQ196683 UYM196683 VII196683 VSE196683 WCA196683 WLW196683 WVS196683 K262219 JG262219 TC262219 ACY262219 AMU262219 AWQ262219 BGM262219 BQI262219 CAE262219 CKA262219 CTW262219 DDS262219 DNO262219 DXK262219 EHG262219 ERC262219 FAY262219 FKU262219 FUQ262219 GEM262219 GOI262219 GYE262219 HIA262219 HRW262219 IBS262219 ILO262219 IVK262219 JFG262219 JPC262219 JYY262219 KIU262219 KSQ262219 LCM262219 LMI262219 LWE262219 MGA262219 MPW262219 MZS262219 NJO262219 NTK262219 ODG262219 ONC262219 OWY262219 PGU262219 PQQ262219 QAM262219 QKI262219 QUE262219 REA262219 RNW262219 RXS262219 SHO262219 SRK262219 TBG262219 TLC262219 TUY262219 UEU262219 UOQ262219 UYM262219 VII262219 VSE262219 WCA262219 WLW262219 WVS262219 K327755 JG327755 TC327755 ACY327755 AMU327755 AWQ327755 BGM327755 BQI327755 CAE327755 CKA327755 CTW327755 DDS327755 DNO327755 DXK327755 EHG327755 ERC327755 FAY327755 FKU327755 FUQ327755 GEM327755 GOI327755 GYE327755 HIA327755 HRW327755 IBS327755 ILO327755 IVK327755 JFG327755 JPC327755 JYY327755 KIU327755 KSQ327755 LCM327755 LMI327755 LWE327755 MGA327755 MPW327755 MZS327755 NJO327755 NTK327755 ODG327755 ONC327755 OWY327755 PGU327755 PQQ327755 QAM327755 QKI327755 QUE327755 REA327755 RNW327755 RXS327755 SHO327755 SRK327755 TBG327755 TLC327755 TUY327755 UEU327755 UOQ327755 UYM327755 VII327755 VSE327755 WCA327755 WLW327755 WVS327755 K393291 JG393291 TC393291 ACY393291 AMU393291 AWQ393291 BGM393291 BQI393291 CAE393291 CKA393291 CTW393291 DDS393291 DNO393291 DXK393291 EHG393291 ERC393291 FAY393291 FKU393291 FUQ393291 GEM393291 GOI393291 GYE393291 HIA393291 HRW393291 IBS393291 ILO393291 IVK393291 JFG393291 JPC393291 JYY393291 KIU393291 KSQ393291 LCM393291 LMI393291 LWE393291 MGA393291 MPW393291 MZS393291 NJO393291 NTK393291 ODG393291 ONC393291 OWY393291 PGU393291 PQQ393291 QAM393291 QKI393291 QUE393291 REA393291 RNW393291 RXS393291 SHO393291 SRK393291 TBG393291 TLC393291 TUY393291 UEU393291 UOQ393291 UYM393291 VII393291 VSE393291 WCA393291 WLW393291 WVS393291 K458827 JG458827 TC458827 ACY458827 AMU458827 AWQ458827 BGM458827 BQI458827 CAE458827 CKA458827 CTW458827 DDS458827 DNO458827 DXK458827 EHG458827 ERC458827 FAY458827 FKU458827 FUQ458827 GEM458827 GOI458827 GYE458827 HIA458827 HRW458827 IBS458827 ILO458827 IVK458827 JFG458827 JPC458827 JYY458827 KIU458827 KSQ458827 LCM458827 LMI458827 LWE458827 MGA458827 MPW458827 MZS458827 NJO458827 NTK458827 ODG458827 ONC458827 OWY458827 PGU458827 PQQ458827 QAM458827 QKI458827 QUE458827 REA458827 RNW458827 RXS458827 SHO458827 SRK458827 TBG458827 TLC458827 TUY458827 UEU458827 UOQ458827 UYM458827 VII458827 VSE458827 WCA458827 WLW458827 WVS458827 K524363 JG524363 TC524363 ACY524363 AMU524363 AWQ524363 BGM524363 BQI524363 CAE524363 CKA524363 CTW524363 DDS524363 DNO524363 DXK524363 EHG524363 ERC524363 FAY524363 FKU524363 FUQ524363 GEM524363 GOI524363 GYE524363 HIA524363 HRW524363 IBS524363 ILO524363 IVK524363 JFG524363 JPC524363 JYY524363 KIU524363 KSQ524363 LCM524363 LMI524363 LWE524363 MGA524363 MPW524363 MZS524363 NJO524363 NTK524363 ODG524363 ONC524363 OWY524363 PGU524363 PQQ524363 QAM524363 QKI524363 QUE524363 REA524363 RNW524363 RXS524363 SHO524363 SRK524363 TBG524363 TLC524363 TUY524363 UEU524363 UOQ524363 UYM524363 VII524363 VSE524363 WCA524363 WLW524363 WVS524363 K589899 JG589899 TC589899 ACY589899 AMU589899 AWQ589899 BGM589899 BQI589899 CAE589899 CKA589899 CTW589899 DDS589899 DNO589899 DXK589899 EHG589899 ERC589899 FAY589899 FKU589899 FUQ589899 GEM589899 GOI589899 GYE589899 HIA589899 HRW589899 IBS589899 ILO589899 IVK589899 JFG589899 JPC589899 JYY589899 KIU589899 KSQ589899 LCM589899 LMI589899 LWE589899 MGA589899 MPW589899 MZS589899 NJO589899 NTK589899 ODG589899 ONC589899 OWY589899 PGU589899 PQQ589899 QAM589899 QKI589899 QUE589899 REA589899 RNW589899 RXS589899 SHO589899 SRK589899 TBG589899 TLC589899 TUY589899 UEU589899 UOQ589899 UYM589899 VII589899 VSE589899 WCA589899 WLW589899 WVS589899 K655435 JG655435 TC655435 ACY655435 AMU655435 AWQ655435 BGM655435 BQI655435 CAE655435 CKA655435 CTW655435 DDS655435 DNO655435 DXK655435 EHG655435 ERC655435 FAY655435 FKU655435 FUQ655435 GEM655435 GOI655435 GYE655435 HIA655435 HRW655435 IBS655435 ILO655435 IVK655435 JFG655435 JPC655435 JYY655435 KIU655435 KSQ655435 LCM655435 LMI655435 LWE655435 MGA655435 MPW655435 MZS655435 NJO655435 NTK655435 ODG655435 ONC655435 OWY655435 PGU655435 PQQ655435 QAM655435 QKI655435 QUE655435 REA655435 RNW655435 RXS655435 SHO655435 SRK655435 TBG655435 TLC655435 TUY655435 UEU655435 UOQ655435 UYM655435 VII655435 VSE655435 WCA655435 WLW655435 WVS655435 K720971 JG720971 TC720971 ACY720971 AMU720971 AWQ720971 BGM720971 BQI720971 CAE720971 CKA720971 CTW720971 DDS720971 DNO720971 DXK720971 EHG720971 ERC720971 FAY720971 FKU720971 FUQ720971 GEM720971 GOI720971 GYE720971 HIA720971 HRW720971 IBS720971 ILO720971 IVK720971 JFG720971 JPC720971 JYY720971 KIU720971 KSQ720971 LCM720971 LMI720971 LWE720971 MGA720971 MPW720971 MZS720971 NJO720971 NTK720971 ODG720971 ONC720971 OWY720971 PGU720971 PQQ720971 QAM720971 QKI720971 QUE720971 REA720971 RNW720971 RXS720971 SHO720971 SRK720971 TBG720971 TLC720971 TUY720971 UEU720971 UOQ720971 UYM720971 VII720971 VSE720971 WCA720971 WLW720971 WVS720971 K786507 JG786507 TC786507 ACY786507 AMU786507 AWQ786507 BGM786507 BQI786507 CAE786507 CKA786507 CTW786507 DDS786507 DNO786507 DXK786507 EHG786507 ERC786507 FAY786507 FKU786507 FUQ786507 GEM786507 GOI786507 GYE786507 HIA786507 HRW786507 IBS786507 ILO786507 IVK786507 JFG786507 JPC786507 JYY786507 KIU786507 KSQ786507 LCM786507 LMI786507 LWE786507 MGA786507 MPW786507 MZS786507 NJO786507 NTK786507 ODG786507 ONC786507 OWY786507 PGU786507 PQQ786507 QAM786507 QKI786507 QUE786507 REA786507 RNW786507 RXS786507 SHO786507 SRK786507 TBG786507 TLC786507 TUY786507 UEU786507 UOQ786507 UYM786507 VII786507 VSE786507 WCA786507 WLW786507 WVS786507 K852043 JG852043 TC852043 ACY852043 AMU852043 AWQ852043 BGM852043 BQI852043 CAE852043 CKA852043 CTW852043 DDS852043 DNO852043 DXK852043 EHG852043 ERC852043 FAY852043 FKU852043 FUQ852043 GEM852043 GOI852043 GYE852043 HIA852043 HRW852043 IBS852043 ILO852043 IVK852043 JFG852043 JPC852043 JYY852043 KIU852043 KSQ852043 LCM852043 LMI852043 LWE852043 MGA852043 MPW852043 MZS852043 NJO852043 NTK852043 ODG852043 ONC852043 OWY852043 PGU852043 PQQ852043 QAM852043 QKI852043 QUE852043 REA852043 RNW852043 RXS852043 SHO852043 SRK852043 TBG852043 TLC852043 TUY852043 UEU852043 UOQ852043 UYM852043 VII852043 VSE852043 WCA852043 WLW852043 WVS852043 K917579 JG917579 TC917579 ACY917579 AMU917579 AWQ917579 BGM917579 BQI917579 CAE917579 CKA917579 CTW917579 DDS917579 DNO917579 DXK917579 EHG917579 ERC917579 FAY917579 FKU917579 FUQ917579 GEM917579 GOI917579 GYE917579 HIA917579 HRW917579 IBS917579 ILO917579 IVK917579 JFG917579 JPC917579 JYY917579 KIU917579 KSQ917579 LCM917579 LMI917579 LWE917579 MGA917579 MPW917579 MZS917579 NJO917579 NTK917579 ODG917579 ONC917579 OWY917579 PGU917579 PQQ917579 QAM917579 QKI917579 QUE917579 REA917579 RNW917579 RXS917579 SHO917579 SRK917579 TBG917579 TLC917579 TUY917579 UEU917579 UOQ917579 UYM917579 VII917579 VSE917579 WCA917579 WLW917579 WVS917579 K983115 JG983115 TC983115 ACY983115 AMU983115 AWQ983115 BGM983115 BQI983115 CAE983115 CKA983115 CTW983115 DDS983115 DNO983115 DXK983115 EHG983115 ERC983115 FAY983115 FKU983115 FUQ983115 GEM983115 GOI983115 GYE983115 HIA983115 HRW983115 IBS983115 ILO983115 IVK983115 JFG983115 JPC983115 JYY983115 KIU983115 KSQ983115 LCM983115 LMI983115 LWE983115 MGA983115 MPW983115 MZS983115 NJO983115 NTK983115 ODG983115 ONC983115 OWY983115 PGU983115 PQQ983115 QAM983115 QKI983115 QUE983115 REA983115 RNW983115 RXS983115 SHO983115 SRK983115 TBG983115 TLC983115 TUY983115 UEU983115 UOQ983115 UYM983115 VII983115 VSE983115 WCA983115 WLW983115 WVS983115" xr:uid="{00000000-0002-0000-0D00-000002000000}">
      <formula1>$AM$64:$AM$69</formula1>
    </dataValidation>
    <dataValidation type="list" allowBlank="1" showInputMessage="1" showErrorMessage="1" sqref="N76 JJ76 TF76 ADB76 AMX76 AWT76 BGP76 BQL76 CAH76 CKD76 CTZ76 DDV76 DNR76 DXN76 EHJ76 ERF76 FBB76 FKX76 FUT76 GEP76 GOL76 GYH76 HID76 HRZ76 IBV76 ILR76 IVN76 JFJ76 JPF76 JZB76 KIX76 KST76 LCP76 LML76 LWH76 MGD76 MPZ76 MZV76 NJR76 NTN76 ODJ76 ONF76 OXB76 PGX76 PQT76 QAP76 QKL76 QUH76 RED76 RNZ76 RXV76 SHR76 SRN76 TBJ76 TLF76 TVB76 UEX76 UOT76 UYP76 VIL76 VSH76 WCD76 WLZ76 WVV76 N65611 JJ65611 TF65611 ADB65611 AMX65611 AWT65611 BGP65611 BQL65611 CAH65611 CKD65611 CTZ65611 DDV65611 DNR65611 DXN65611 EHJ65611 ERF65611 FBB65611 FKX65611 FUT65611 GEP65611 GOL65611 GYH65611 HID65611 HRZ65611 IBV65611 ILR65611 IVN65611 JFJ65611 JPF65611 JZB65611 KIX65611 KST65611 LCP65611 LML65611 LWH65611 MGD65611 MPZ65611 MZV65611 NJR65611 NTN65611 ODJ65611 ONF65611 OXB65611 PGX65611 PQT65611 QAP65611 QKL65611 QUH65611 RED65611 RNZ65611 RXV65611 SHR65611 SRN65611 TBJ65611 TLF65611 TVB65611 UEX65611 UOT65611 UYP65611 VIL65611 VSH65611 WCD65611 WLZ65611 WVV65611 N131147 JJ131147 TF131147 ADB131147 AMX131147 AWT131147 BGP131147 BQL131147 CAH131147 CKD131147 CTZ131147 DDV131147 DNR131147 DXN131147 EHJ131147 ERF131147 FBB131147 FKX131147 FUT131147 GEP131147 GOL131147 GYH131147 HID131147 HRZ131147 IBV131147 ILR131147 IVN131147 JFJ131147 JPF131147 JZB131147 KIX131147 KST131147 LCP131147 LML131147 LWH131147 MGD131147 MPZ131147 MZV131147 NJR131147 NTN131147 ODJ131147 ONF131147 OXB131147 PGX131147 PQT131147 QAP131147 QKL131147 QUH131147 RED131147 RNZ131147 RXV131147 SHR131147 SRN131147 TBJ131147 TLF131147 TVB131147 UEX131147 UOT131147 UYP131147 VIL131147 VSH131147 WCD131147 WLZ131147 WVV131147 N196683 JJ196683 TF196683 ADB196683 AMX196683 AWT196683 BGP196683 BQL196683 CAH196683 CKD196683 CTZ196683 DDV196683 DNR196683 DXN196683 EHJ196683 ERF196683 FBB196683 FKX196683 FUT196683 GEP196683 GOL196683 GYH196683 HID196683 HRZ196683 IBV196683 ILR196683 IVN196683 JFJ196683 JPF196683 JZB196683 KIX196683 KST196683 LCP196683 LML196683 LWH196683 MGD196683 MPZ196683 MZV196683 NJR196683 NTN196683 ODJ196683 ONF196683 OXB196683 PGX196683 PQT196683 QAP196683 QKL196683 QUH196683 RED196683 RNZ196683 RXV196683 SHR196683 SRN196683 TBJ196683 TLF196683 TVB196683 UEX196683 UOT196683 UYP196683 VIL196683 VSH196683 WCD196683 WLZ196683 WVV196683 N262219 JJ262219 TF262219 ADB262219 AMX262219 AWT262219 BGP262219 BQL262219 CAH262219 CKD262219 CTZ262219 DDV262219 DNR262219 DXN262219 EHJ262219 ERF262219 FBB262219 FKX262219 FUT262219 GEP262219 GOL262219 GYH262219 HID262219 HRZ262219 IBV262219 ILR262219 IVN262219 JFJ262219 JPF262219 JZB262219 KIX262219 KST262219 LCP262219 LML262219 LWH262219 MGD262219 MPZ262219 MZV262219 NJR262219 NTN262219 ODJ262219 ONF262219 OXB262219 PGX262219 PQT262219 QAP262219 QKL262219 QUH262219 RED262219 RNZ262219 RXV262219 SHR262219 SRN262219 TBJ262219 TLF262219 TVB262219 UEX262219 UOT262219 UYP262219 VIL262219 VSH262219 WCD262219 WLZ262219 WVV262219 N327755 JJ327755 TF327755 ADB327755 AMX327755 AWT327755 BGP327755 BQL327755 CAH327755 CKD327755 CTZ327755 DDV327755 DNR327755 DXN327755 EHJ327755 ERF327755 FBB327755 FKX327755 FUT327755 GEP327755 GOL327755 GYH327755 HID327755 HRZ327755 IBV327755 ILR327755 IVN327755 JFJ327755 JPF327755 JZB327755 KIX327755 KST327755 LCP327755 LML327755 LWH327755 MGD327755 MPZ327755 MZV327755 NJR327755 NTN327755 ODJ327755 ONF327755 OXB327755 PGX327755 PQT327755 QAP327755 QKL327755 QUH327755 RED327755 RNZ327755 RXV327755 SHR327755 SRN327755 TBJ327755 TLF327755 TVB327755 UEX327755 UOT327755 UYP327755 VIL327755 VSH327755 WCD327755 WLZ327755 WVV327755 N393291 JJ393291 TF393291 ADB393291 AMX393291 AWT393291 BGP393291 BQL393291 CAH393291 CKD393291 CTZ393291 DDV393291 DNR393291 DXN393291 EHJ393291 ERF393291 FBB393291 FKX393291 FUT393291 GEP393291 GOL393291 GYH393291 HID393291 HRZ393291 IBV393291 ILR393291 IVN393291 JFJ393291 JPF393291 JZB393291 KIX393291 KST393291 LCP393291 LML393291 LWH393291 MGD393291 MPZ393291 MZV393291 NJR393291 NTN393291 ODJ393291 ONF393291 OXB393291 PGX393291 PQT393291 QAP393291 QKL393291 QUH393291 RED393291 RNZ393291 RXV393291 SHR393291 SRN393291 TBJ393291 TLF393291 TVB393291 UEX393291 UOT393291 UYP393291 VIL393291 VSH393291 WCD393291 WLZ393291 WVV393291 N458827 JJ458827 TF458827 ADB458827 AMX458827 AWT458827 BGP458827 BQL458827 CAH458827 CKD458827 CTZ458827 DDV458827 DNR458827 DXN458827 EHJ458827 ERF458827 FBB458827 FKX458827 FUT458827 GEP458827 GOL458827 GYH458827 HID458827 HRZ458827 IBV458827 ILR458827 IVN458827 JFJ458827 JPF458827 JZB458827 KIX458827 KST458827 LCP458827 LML458827 LWH458827 MGD458827 MPZ458827 MZV458827 NJR458827 NTN458827 ODJ458827 ONF458827 OXB458827 PGX458827 PQT458827 QAP458827 QKL458827 QUH458827 RED458827 RNZ458827 RXV458827 SHR458827 SRN458827 TBJ458827 TLF458827 TVB458827 UEX458827 UOT458827 UYP458827 VIL458827 VSH458827 WCD458827 WLZ458827 WVV458827 N524363 JJ524363 TF524363 ADB524363 AMX524363 AWT524363 BGP524363 BQL524363 CAH524363 CKD524363 CTZ524363 DDV524363 DNR524363 DXN524363 EHJ524363 ERF524363 FBB524363 FKX524363 FUT524363 GEP524363 GOL524363 GYH524363 HID524363 HRZ524363 IBV524363 ILR524363 IVN524363 JFJ524363 JPF524363 JZB524363 KIX524363 KST524363 LCP524363 LML524363 LWH524363 MGD524363 MPZ524363 MZV524363 NJR524363 NTN524363 ODJ524363 ONF524363 OXB524363 PGX524363 PQT524363 QAP524363 QKL524363 QUH524363 RED524363 RNZ524363 RXV524363 SHR524363 SRN524363 TBJ524363 TLF524363 TVB524363 UEX524363 UOT524363 UYP524363 VIL524363 VSH524363 WCD524363 WLZ524363 WVV524363 N589899 JJ589899 TF589899 ADB589899 AMX589899 AWT589899 BGP589899 BQL589899 CAH589899 CKD589899 CTZ589899 DDV589899 DNR589899 DXN589899 EHJ589899 ERF589899 FBB589899 FKX589899 FUT589899 GEP589899 GOL589899 GYH589899 HID589899 HRZ589899 IBV589899 ILR589899 IVN589899 JFJ589899 JPF589899 JZB589899 KIX589899 KST589899 LCP589899 LML589899 LWH589899 MGD589899 MPZ589899 MZV589899 NJR589899 NTN589899 ODJ589899 ONF589899 OXB589899 PGX589899 PQT589899 QAP589899 QKL589899 QUH589899 RED589899 RNZ589899 RXV589899 SHR589899 SRN589899 TBJ589899 TLF589899 TVB589899 UEX589899 UOT589899 UYP589899 VIL589899 VSH589899 WCD589899 WLZ589899 WVV589899 N655435 JJ655435 TF655435 ADB655435 AMX655435 AWT655435 BGP655435 BQL655435 CAH655435 CKD655435 CTZ655435 DDV655435 DNR655435 DXN655435 EHJ655435 ERF655435 FBB655435 FKX655435 FUT655435 GEP655435 GOL655435 GYH655435 HID655435 HRZ655435 IBV655435 ILR655435 IVN655435 JFJ655435 JPF655435 JZB655435 KIX655435 KST655435 LCP655435 LML655435 LWH655435 MGD655435 MPZ655435 MZV655435 NJR655435 NTN655435 ODJ655435 ONF655435 OXB655435 PGX655435 PQT655435 QAP655435 QKL655435 QUH655435 RED655435 RNZ655435 RXV655435 SHR655435 SRN655435 TBJ655435 TLF655435 TVB655435 UEX655435 UOT655435 UYP655435 VIL655435 VSH655435 WCD655435 WLZ655435 WVV655435 N720971 JJ720971 TF720971 ADB720971 AMX720971 AWT720971 BGP720971 BQL720971 CAH720971 CKD720971 CTZ720971 DDV720971 DNR720971 DXN720971 EHJ720971 ERF720971 FBB720971 FKX720971 FUT720971 GEP720971 GOL720971 GYH720971 HID720971 HRZ720971 IBV720971 ILR720971 IVN720971 JFJ720971 JPF720971 JZB720971 KIX720971 KST720971 LCP720971 LML720971 LWH720971 MGD720971 MPZ720971 MZV720971 NJR720971 NTN720971 ODJ720971 ONF720971 OXB720971 PGX720971 PQT720971 QAP720971 QKL720971 QUH720971 RED720971 RNZ720971 RXV720971 SHR720971 SRN720971 TBJ720971 TLF720971 TVB720971 UEX720971 UOT720971 UYP720971 VIL720971 VSH720971 WCD720971 WLZ720971 WVV720971 N786507 JJ786507 TF786507 ADB786507 AMX786507 AWT786507 BGP786507 BQL786507 CAH786507 CKD786507 CTZ786507 DDV786507 DNR786507 DXN786507 EHJ786507 ERF786507 FBB786507 FKX786507 FUT786507 GEP786507 GOL786507 GYH786507 HID786507 HRZ786507 IBV786507 ILR786507 IVN786507 JFJ786507 JPF786507 JZB786507 KIX786507 KST786507 LCP786507 LML786507 LWH786507 MGD786507 MPZ786507 MZV786507 NJR786507 NTN786507 ODJ786507 ONF786507 OXB786507 PGX786507 PQT786507 QAP786507 QKL786507 QUH786507 RED786507 RNZ786507 RXV786507 SHR786507 SRN786507 TBJ786507 TLF786507 TVB786507 UEX786507 UOT786507 UYP786507 VIL786507 VSH786507 WCD786507 WLZ786507 WVV786507 N852043 JJ852043 TF852043 ADB852043 AMX852043 AWT852043 BGP852043 BQL852043 CAH852043 CKD852043 CTZ852043 DDV852043 DNR852043 DXN852043 EHJ852043 ERF852043 FBB852043 FKX852043 FUT852043 GEP852043 GOL852043 GYH852043 HID852043 HRZ852043 IBV852043 ILR852043 IVN852043 JFJ852043 JPF852043 JZB852043 KIX852043 KST852043 LCP852043 LML852043 LWH852043 MGD852043 MPZ852043 MZV852043 NJR852043 NTN852043 ODJ852043 ONF852043 OXB852043 PGX852043 PQT852043 QAP852043 QKL852043 QUH852043 RED852043 RNZ852043 RXV852043 SHR852043 SRN852043 TBJ852043 TLF852043 TVB852043 UEX852043 UOT852043 UYP852043 VIL852043 VSH852043 WCD852043 WLZ852043 WVV852043 N917579 JJ917579 TF917579 ADB917579 AMX917579 AWT917579 BGP917579 BQL917579 CAH917579 CKD917579 CTZ917579 DDV917579 DNR917579 DXN917579 EHJ917579 ERF917579 FBB917579 FKX917579 FUT917579 GEP917579 GOL917579 GYH917579 HID917579 HRZ917579 IBV917579 ILR917579 IVN917579 JFJ917579 JPF917579 JZB917579 KIX917579 KST917579 LCP917579 LML917579 LWH917579 MGD917579 MPZ917579 MZV917579 NJR917579 NTN917579 ODJ917579 ONF917579 OXB917579 PGX917579 PQT917579 QAP917579 QKL917579 QUH917579 RED917579 RNZ917579 RXV917579 SHR917579 SRN917579 TBJ917579 TLF917579 TVB917579 UEX917579 UOT917579 UYP917579 VIL917579 VSH917579 WCD917579 WLZ917579 WVV917579 N983115 JJ983115 TF983115 ADB983115 AMX983115 AWT983115 BGP983115 BQL983115 CAH983115 CKD983115 CTZ983115 DDV983115 DNR983115 DXN983115 EHJ983115 ERF983115 FBB983115 FKX983115 FUT983115 GEP983115 GOL983115 GYH983115 HID983115 HRZ983115 IBV983115 ILR983115 IVN983115 JFJ983115 JPF983115 JZB983115 KIX983115 KST983115 LCP983115 LML983115 LWH983115 MGD983115 MPZ983115 MZV983115 NJR983115 NTN983115 ODJ983115 ONF983115 OXB983115 PGX983115 PQT983115 QAP983115 QKL983115 QUH983115 RED983115 RNZ983115 RXV983115 SHR983115 SRN983115 TBJ983115 TLF983115 TVB983115 UEX983115 UOT983115 UYP983115 VIL983115 VSH983115 WCD983115 WLZ983115 WVV983115" xr:uid="{00000000-0002-0000-0D00-000003000000}">
      <formula1>$AN$64:$AN$66</formula1>
    </dataValidation>
    <dataValidation type="list" allowBlank="1" showInputMessage="1" showErrorMessage="1" sqref="O127:P127 JK127:JL127 TG127:TH127 ADC127:ADD127 AMY127:AMZ127 AWU127:AWV127 BGQ127:BGR127 BQM127:BQN127 CAI127:CAJ127 CKE127:CKF127 CUA127:CUB127 DDW127:DDX127 DNS127:DNT127 DXO127:DXP127 EHK127:EHL127 ERG127:ERH127 FBC127:FBD127 FKY127:FKZ127 FUU127:FUV127 GEQ127:GER127 GOM127:GON127 GYI127:GYJ127 HIE127:HIF127 HSA127:HSB127 IBW127:IBX127 ILS127:ILT127 IVO127:IVP127 JFK127:JFL127 JPG127:JPH127 JZC127:JZD127 KIY127:KIZ127 KSU127:KSV127 LCQ127:LCR127 LMM127:LMN127 LWI127:LWJ127 MGE127:MGF127 MQA127:MQB127 MZW127:MZX127 NJS127:NJT127 NTO127:NTP127 ODK127:ODL127 ONG127:ONH127 OXC127:OXD127 PGY127:PGZ127 PQU127:PQV127 QAQ127:QAR127 QKM127:QKN127 QUI127:QUJ127 REE127:REF127 ROA127:ROB127 RXW127:RXX127 SHS127:SHT127 SRO127:SRP127 TBK127:TBL127 TLG127:TLH127 TVC127:TVD127 UEY127:UEZ127 UOU127:UOV127 UYQ127:UYR127 VIM127:VIN127 VSI127:VSJ127 WCE127:WCF127 WMA127:WMB127 WVW127:WVX127 O65665:P65665 JK65665:JL65665 TG65665:TH65665 ADC65665:ADD65665 AMY65665:AMZ65665 AWU65665:AWV65665 BGQ65665:BGR65665 BQM65665:BQN65665 CAI65665:CAJ65665 CKE65665:CKF65665 CUA65665:CUB65665 DDW65665:DDX65665 DNS65665:DNT65665 DXO65665:DXP65665 EHK65665:EHL65665 ERG65665:ERH65665 FBC65665:FBD65665 FKY65665:FKZ65665 FUU65665:FUV65665 GEQ65665:GER65665 GOM65665:GON65665 GYI65665:GYJ65665 HIE65665:HIF65665 HSA65665:HSB65665 IBW65665:IBX65665 ILS65665:ILT65665 IVO65665:IVP65665 JFK65665:JFL65665 JPG65665:JPH65665 JZC65665:JZD65665 KIY65665:KIZ65665 KSU65665:KSV65665 LCQ65665:LCR65665 LMM65665:LMN65665 LWI65665:LWJ65665 MGE65665:MGF65665 MQA65665:MQB65665 MZW65665:MZX65665 NJS65665:NJT65665 NTO65665:NTP65665 ODK65665:ODL65665 ONG65665:ONH65665 OXC65665:OXD65665 PGY65665:PGZ65665 PQU65665:PQV65665 QAQ65665:QAR65665 QKM65665:QKN65665 QUI65665:QUJ65665 REE65665:REF65665 ROA65665:ROB65665 RXW65665:RXX65665 SHS65665:SHT65665 SRO65665:SRP65665 TBK65665:TBL65665 TLG65665:TLH65665 TVC65665:TVD65665 UEY65665:UEZ65665 UOU65665:UOV65665 UYQ65665:UYR65665 VIM65665:VIN65665 VSI65665:VSJ65665 WCE65665:WCF65665 WMA65665:WMB65665 WVW65665:WVX65665 O131201:P131201 JK131201:JL131201 TG131201:TH131201 ADC131201:ADD131201 AMY131201:AMZ131201 AWU131201:AWV131201 BGQ131201:BGR131201 BQM131201:BQN131201 CAI131201:CAJ131201 CKE131201:CKF131201 CUA131201:CUB131201 DDW131201:DDX131201 DNS131201:DNT131201 DXO131201:DXP131201 EHK131201:EHL131201 ERG131201:ERH131201 FBC131201:FBD131201 FKY131201:FKZ131201 FUU131201:FUV131201 GEQ131201:GER131201 GOM131201:GON131201 GYI131201:GYJ131201 HIE131201:HIF131201 HSA131201:HSB131201 IBW131201:IBX131201 ILS131201:ILT131201 IVO131201:IVP131201 JFK131201:JFL131201 JPG131201:JPH131201 JZC131201:JZD131201 KIY131201:KIZ131201 KSU131201:KSV131201 LCQ131201:LCR131201 LMM131201:LMN131201 LWI131201:LWJ131201 MGE131201:MGF131201 MQA131201:MQB131201 MZW131201:MZX131201 NJS131201:NJT131201 NTO131201:NTP131201 ODK131201:ODL131201 ONG131201:ONH131201 OXC131201:OXD131201 PGY131201:PGZ131201 PQU131201:PQV131201 QAQ131201:QAR131201 QKM131201:QKN131201 QUI131201:QUJ131201 REE131201:REF131201 ROA131201:ROB131201 RXW131201:RXX131201 SHS131201:SHT131201 SRO131201:SRP131201 TBK131201:TBL131201 TLG131201:TLH131201 TVC131201:TVD131201 UEY131201:UEZ131201 UOU131201:UOV131201 UYQ131201:UYR131201 VIM131201:VIN131201 VSI131201:VSJ131201 WCE131201:WCF131201 WMA131201:WMB131201 WVW131201:WVX131201 O196737:P196737 JK196737:JL196737 TG196737:TH196737 ADC196737:ADD196737 AMY196737:AMZ196737 AWU196737:AWV196737 BGQ196737:BGR196737 BQM196737:BQN196737 CAI196737:CAJ196737 CKE196737:CKF196737 CUA196737:CUB196737 DDW196737:DDX196737 DNS196737:DNT196737 DXO196737:DXP196737 EHK196737:EHL196737 ERG196737:ERH196737 FBC196737:FBD196737 FKY196737:FKZ196737 FUU196737:FUV196737 GEQ196737:GER196737 GOM196737:GON196737 GYI196737:GYJ196737 HIE196737:HIF196737 HSA196737:HSB196737 IBW196737:IBX196737 ILS196737:ILT196737 IVO196737:IVP196737 JFK196737:JFL196737 JPG196737:JPH196737 JZC196737:JZD196737 KIY196737:KIZ196737 KSU196737:KSV196737 LCQ196737:LCR196737 LMM196737:LMN196737 LWI196737:LWJ196737 MGE196737:MGF196737 MQA196737:MQB196737 MZW196737:MZX196737 NJS196737:NJT196737 NTO196737:NTP196737 ODK196737:ODL196737 ONG196737:ONH196737 OXC196737:OXD196737 PGY196737:PGZ196737 PQU196737:PQV196737 QAQ196737:QAR196737 QKM196737:QKN196737 QUI196737:QUJ196737 REE196737:REF196737 ROA196737:ROB196737 RXW196737:RXX196737 SHS196737:SHT196737 SRO196737:SRP196737 TBK196737:TBL196737 TLG196737:TLH196737 TVC196737:TVD196737 UEY196737:UEZ196737 UOU196737:UOV196737 UYQ196737:UYR196737 VIM196737:VIN196737 VSI196737:VSJ196737 WCE196737:WCF196737 WMA196737:WMB196737 WVW196737:WVX196737 O262273:P262273 JK262273:JL262273 TG262273:TH262273 ADC262273:ADD262273 AMY262273:AMZ262273 AWU262273:AWV262273 BGQ262273:BGR262273 BQM262273:BQN262273 CAI262273:CAJ262273 CKE262273:CKF262273 CUA262273:CUB262273 DDW262273:DDX262273 DNS262273:DNT262273 DXO262273:DXP262273 EHK262273:EHL262273 ERG262273:ERH262273 FBC262273:FBD262273 FKY262273:FKZ262273 FUU262273:FUV262273 GEQ262273:GER262273 GOM262273:GON262273 GYI262273:GYJ262273 HIE262273:HIF262273 HSA262273:HSB262273 IBW262273:IBX262273 ILS262273:ILT262273 IVO262273:IVP262273 JFK262273:JFL262273 JPG262273:JPH262273 JZC262273:JZD262273 KIY262273:KIZ262273 KSU262273:KSV262273 LCQ262273:LCR262273 LMM262273:LMN262273 LWI262273:LWJ262273 MGE262273:MGF262273 MQA262273:MQB262273 MZW262273:MZX262273 NJS262273:NJT262273 NTO262273:NTP262273 ODK262273:ODL262273 ONG262273:ONH262273 OXC262273:OXD262273 PGY262273:PGZ262273 PQU262273:PQV262273 QAQ262273:QAR262273 QKM262273:QKN262273 QUI262273:QUJ262273 REE262273:REF262273 ROA262273:ROB262273 RXW262273:RXX262273 SHS262273:SHT262273 SRO262273:SRP262273 TBK262273:TBL262273 TLG262273:TLH262273 TVC262273:TVD262273 UEY262273:UEZ262273 UOU262273:UOV262273 UYQ262273:UYR262273 VIM262273:VIN262273 VSI262273:VSJ262273 WCE262273:WCF262273 WMA262273:WMB262273 WVW262273:WVX262273 O327809:P327809 JK327809:JL327809 TG327809:TH327809 ADC327809:ADD327809 AMY327809:AMZ327809 AWU327809:AWV327809 BGQ327809:BGR327809 BQM327809:BQN327809 CAI327809:CAJ327809 CKE327809:CKF327809 CUA327809:CUB327809 DDW327809:DDX327809 DNS327809:DNT327809 DXO327809:DXP327809 EHK327809:EHL327809 ERG327809:ERH327809 FBC327809:FBD327809 FKY327809:FKZ327809 FUU327809:FUV327809 GEQ327809:GER327809 GOM327809:GON327809 GYI327809:GYJ327809 HIE327809:HIF327809 HSA327809:HSB327809 IBW327809:IBX327809 ILS327809:ILT327809 IVO327809:IVP327809 JFK327809:JFL327809 JPG327809:JPH327809 JZC327809:JZD327809 KIY327809:KIZ327809 KSU327809:KSV327809 LCQ327809:LCR327809 LMM327809:LMN327809 LWI327809:LWJ327809 MGE327809:MGF327809 MQA327809:MQB327809 MZW327809:MZX327809 NJS327809:NJT327809 NTO327809:NTP327809 ODK327809:ODL327809 ONG327809:ONH327809 OXC327809:OXD327809 PGY327809:PGZ327809 PQU327809:PQV327809 QAQ327809:QAR327809 QKM327809:QKN327809 QUI327809:QUJ327809 REE327809:REF327809 ROA327809:ROB327809 RXW327809:RXX327809 SHS327809:SHT327809 SRO327809:SRP327809 TBK327809:TBL327809 TLG327809:TLH327809 TVC327809:TVD327809 UEY327809:UEZ327809 UOU327809:UOV327809 UYQ327809:UYR327809 VIM327809:VIN327809 VSI327809:VSJ327809 WCE327809:WCF327809 WMA327809:WMB327809 WVW327809:WVX327809 O393345:P393345 JK393345:JL393345 TG393345:TH393345 ADC393345:ADD393345 AMY393345:AMZ393345 AWU393345:AWV393345 BGQ393345:BGR393345 BQM393345:BQN393345 CAI393345:CAJ393345 CKE393345:CKF393345 CUA393345:CUB393345 DDW393345:DDX393345 DNS393345:DNT393345 DXO393345:DXP393345 EHK393345:EHL393345 ERG393345:ERH393345 FBC393345:FBD393345 FKY393345:FKZ393345 FUU393345:FUV393345 GEQ393345:GER393345 GOM393345:GON393345 GYI393345:GYJ393345 HIE393345:HIF393345 HSA393345:HSB393345 IBW393345:IBX393345 ILS393345:ILT393345 IVO393345:IVP393345 JFK393345:JFL393345 JPG393345:JPH393345 JZC393345:JZD393345 KIY393345:KIZ393345 KSU393345:KSV393345 LCQ393345:LCR393345 LMM393345:LMN393345 LWI393345:LWJ393345 MGE393345:MGF393345 MQA393345:MQB393345 MZW393345:MZX393345 NJS393345:NJT393345 NTO393345:NTP393345 ODK393345:ODL393345 ONG393345:ONH393345 OXC393345:OXD393345 PGY393345:PGZ393345 PQU393345:PQV393345 QAQ393345:QAR393345 QKM393345:QKN393345 QUI393345:QUJ393345 REE393345:REF393345 ROA393345:ROB393345 RXW393345:RXX393345 SHS393345:SHT393345 SRO393345:SRP393345 TBK393345:TBL393345 TLG393345:TLH393345 TVC393345:TVD393345 UEY393345:UEZ393345 UOU393345:UOV393345 UYQ393345:UYR393345 VIM393345:VIN393345 VSI393345:VSJ393345 WCE393345:WCF393345 WMA393345:WMB393345 WVW393345:WVX393345 O458881:P458881 JK458881:JL458881 TG458881:TH458881 ADC458881:ADD458881 AMY458881:AMZ458881 AWU458881:AWV458881 BGQ458881:BGR458881 BQM458881:BQN458881 CAI458881:CAJ458881 CKE458881:CKF458881 CUA458881:CUB458881 DDW458881:DDX458881 DNS458881:DNT458881 DXO458881:DXP458881 EHK458881:EHL458881 ERG458881:ERH458881 FBC458881:FBD458881 FKY458881:FKZ458881 FUU458881:FUV458881 GEQ458881:GER458881 GOM458881:GON458881 GYI458881:GYJ458881 HIE458881:HIF458881 HSA458881:HSB458881 IBW458881:IBX458881 ILS458881:ILT458881 IVO458881:IVP458881 JFK458881:JFL458881 JPG458881:JPH458881 JZC458881:JZD458881 KIY458881:KIZ458881 KSU458881:KSV458881 LCQ458881:LCR458881 LMM458881:LMN458881 LWI458881:LWJ458881 MGE458881:MGF458881 MQA458881:MQB458881 MZW458881:MZX458881 NJS458881:NJT458881 NTO458881:NTP458881 ODK458881:ODL458881 ONG458881:ONH458881 OXC458881:OXD458881 PGY458881:PGZ458881 PQU458881:PQV458881 QAQ458881:QAR458881 QKM458881:QKN458881 QUI458881:QUJ458881 REE458881:REF458881 ROA458881:ROB458881 RXW458881:RXX458881 SHS458881:SHT458881 SRO458881:SRP458881 TBK458881:TBL458881 TLG458881:TLH458881 TVC458881:TVD458881 UEY458881:UEZ458881 UOU458881:UOV458881 UYQ458881:UYR458881 VIM458881:VIN458881 VSI458881:VSJ458881 WCE458881:WCF458881 WMA458881:WMB458881 WVW458881:WVX458881 O524417:P524417 JK524417:JL524417 TG524417:TH524417 ADC524417:ADD524417 AMY524417:AMZ524417 AWU524417:AWV524417 BGQ524417:BGR524417 BQM524417:BQN524417 CAI524417:CAJ524417 CKE524417:CKF524417 CUA524417:CUB524417 DDW524417:DDX524417 DNS524417:DNT524417 DXO524417:DXP524417 EHK524417:EHL524417 ERG524417:ERH524417 FBC524417:FBD524417 FKY524417:FKZ524417 FUU524417:FUV524417 GEQ524417:GER524417 GOM524417:GON524417 GYI524417:GYJ524417 HIE524417:HIF524417 HSA524417:HSB524417 IBW524417:IBX524417 ILS524417:ILT524417 IVO524417:IVP524417 JFK524417:JFL524417 JPG524417:JPH524417 JZC524417:JZD524417 KIY524417:KIZ524417 KSU524417:KSV524417 LCQ524417:LCR524417 LMM524417:LMN524417 LWI524417:LWJ524417 MGE524417:MGF524417 MQA524417:MQB524417 MZW524417:MZX524417 NJS524417:NJT524417 NTO524417:NTP524417 ODK524417:ODL524417 ONG524417:ONH524417 OXC524417:OXD524417 PGY524417:PGZ524417 PQU524417:PQV524417 QAQ524417:QAR524417 QKM524417:QKN524417 QUI524417:QUJ524417 REE524417:REF524417 ROA524417:ROB524417 RXW524417:RXX524417 SHS524417:SHT524417 SRO524417:SRP524417 TBK524417:TBL524417 TLG524417:TLH524417 TVC524417:TVD524417 UEY524417:UEZ524417 UOU524417:UOV524417 UYQ524417:UYR524417 VIM524417:VIN524417 VSI524417:VSJ524417 WCE524417:WCF524417 WMA524417:WMB524417 WVW524417:WVX524417 O589953:P589953 JK589953:JL589953 TG589953:TH589953 ADC589953:ADD589953 AMY589953:AMZ589953 AWU589953:AWV589953 BGQ589953:BGR589953 BQM589953:BQN589953 CAI589953:CAJ589953 CKE589953:CKF589953 CUA589953:CUB589953 DDW589953:DDX589953 DNS589953:DNT589953 DXO589953:DXP589953 EHK589953:EHL589953 ERG589953:ERH589953 FBC589953:FBD589953 FKY589953:FKZ589953 FUU589953:FUV589953 GEQ589953:GER589953 GOM589953:GON589953 GYI589953:GYJ589953 HIE589953:HIF589953 HSA589953:HSB589953 IBW589953:IBX589953 ILS589953:ILT589953 IVO589953:IVP589953 JFK589953:JFL589953 JPG589953:JPH589953 JZC589953:JZD589953 KIY589953:KIZ589953 KSU589953:KSV589953 LCQ589953:LCR589953 LMM589953:LMN589953 LWI589953:LWJ589953 MGE589953:MGF589953 MQA589953:MQB589953 MZW589953:MZX589953 NJS589953:NJT589953 NTO589953:NTP589953 ODK589953:ODL589953 ONG589953:ONH589953 OXC589953:OXD589953 PGY589953:PGZ589953 PQU589953:PQV589953 QAQ589953:QAR589953 QKM589953:QKN589953 QUI589953:QUJ589953 REE589953:REF589953 ROA589953:ROB589953 RXW589953:RXX589953 SHS589953:SHT589953 SRO589953:SRP589953 TBK589953:TBL589953 TLG589953:TLH589953 TVC589953:TVD589953 UEY589953:UEZ589953 UOU589953:UOV589953 UYQ589953:UYR589953 VIM589953:VIN589953 VSI589953:VSJ589953 WCE589953:WCF589953 WMA589953:WMB589953 WVW589953:WVX589953 O655489:P655489 JK655489:JL655489 TG655489:TH655489 ADC655489:ADD655489 AMY655489:AMZ655489 AWU655489:AWV655489 BGQ655489:BGR655489 BQM655489:BQN655489 CAI655489:CAJ655489 CKE655489:CKF655489 CUA655489:CUB655489 DDW655489:DDX655489 DNS655489:DNT655489 DXO655489:DXP655489 EHK655489:EHL655489 ERG655489:ERH655489 FBC655489:FBD655489 FKY655489:FKZ655489 FUU655489:FUV655489 GEQ655489:GER655489 GOM655489:GON655489 GYI655489:GYJ655489 HIE655489:HIF655489 HSA655489:HSB655489 IBW655489:IBX655489 ILS655489:ILT655489 IVO655489:IVP655489 JFK655489:JFL655489 JPG655489:JPH655489 JZC655489:JZD655489 KIY655489:KIZ655489 KSU655489:KSV655489 LCQ655489:LCR655489 LMM655489:LMN655489 LWI655489:LWJ655489 MGE655489:MGF655489 MQA655489:MQB655489 MZW655489:MZX655489 NJS655489:NJT655489 NTO655489:NTP655489 ODK655489:ODL655489 ONG655489:ONH655489 OXC655489:OXD655489 PGY655489:PGZ655489 PQU655489:PQV655489 QAQ655489:QAR655489 QKM655489:QKN655489 QUI655489:QUJ655489 REE655489:REF655489 ROA655489:ROB655489 RXW655489:RXX655489 SHS655489:SHT655489 SRO655489:SRP655489 TBK655489:TBL655489 TLG655489:TLH655489 TVC655489:TVD655489 UEY655489:UEZ655489 UOU655489:UOV655489 UYQ655489:UYR655489 VIM655489:VIN655489 VSI655489:VSJ655489 WCE655489:WCF655489 WMA655489:WMB655489 WVW655489:WVX655489 O721025:P721025 JK721025:JL721025 TG721025:TH721025 ADC721025:ADD721025 AMY721025:AMZ721025 AWU721025:AWV721025 BGQ721025:BGR721025 BQM721025:BQN721025 CAI721025:CAJ721025 CKE721025:CKF721025 CUA721025:CUB721025 DDW721025:DDX721025 DNS721025:DNT721025 DXO721025:DXP721025 EHK721025:EHL721025 ERG721025:ERH721025 FBC721025:FBD721025 FKY721025:FKZ721025 FUU721025:FUV721025 GEQ721025:GER721025 GOM721025:GON721025 GYI721025:GYJ721025 HIE721025:HIF721025 HSA721025:HSB721025 IBW721025:IBX721025 ILS721025:ILT721025 IVO721025:IVP721025 JFK721025:JFL721025 JPG721025:JPH721025 JZC721025:JZD721025 KIY721025:KIZ721025 KSU721025:KSV721025 LCQ721025:LCR721025 LMM721025:LMN721025 LWI721025:LWJ721025 MGE721025:MGF721025 MQA721025:MQB721025 MZW721025:MZX721025 NJS721025:NJT721025 NTO721025:NTP721025 ODK721025:ODL721025 ONG721025:ONH721025 OXC721025:OXD721025 PGY721025:PGZ721025 PQU721025:PQV721025 QAQ721025:QAR721025 QKM721025:QKN721025 QUI721025:QUJ721025 REE721025:REF721025 ROA721025:ROB721025 RXW721025:RXX721025 SHS721025:SHT721025 SRO721025:SRP721025 TBK721025:TBL721025 TLG721025:TLH721025 TVC721025:TVD721025 UEY721025:UEZ721025 UOU721025:UOV721025 UYQ721025:UYR721025 VIM721025:VIN721025 VSI721025:VSJ721025 WCE721025:WCF721025 WMA721025:WMB721025 WVW721025:WVX721025 O786561:P786561 JK786561:JL786561 TG786561:TH786561 ADC786561:ADD786561 AMY786561:AMZ786561 AWU786561:AWV786561 BGQ786561:BGR786561 BQM786561:BQN786561 CAI786561:CAJ786561 CKE786561:CKF786561 CUA786561:CUB786561 DDW786561:DDX786561 DNS786561:DNT786561 DXO786561:DXP786561 EHK786561:EHL786561 ERG786561:ERH786561 FBC786561:FBD786561 FKY786561:FKZ786561 FUU786561:FUV786561 GEQ786561:GER786561 GOM786561:GON786561 GYI786561:GYJ786561 HIE786561:HIF786561 HSA786561:HSB786561 IBW786561:IBX786561 ILS786561:ILT786561 IVO786561:IVP786561 JFK786561:JFL786561 JPG786561:JPH786561 JZC786561:JZD786561 KIY786561:KIZ786561 KSU786561:KSV786561 LCQ786561:LCR786561 LMM786561:LMN786561 LWI786561:LWJ786561 MGE786561:MGF786561 MQA786561:MQB786561 MZW786561:MZX786561 NJS786561:NJT786561 NTO786561:NTP786561 ODK786561:ODL786561 ONG786561:ONH786561 OXC786561:OXD786561 PGY786561:PGZ786561 PQU786561:PQV786561 QAQ786561:QAR786561 QKM786561:QKN786561 QUI786561:QUJ786561 REE786561:REF786561 ROA786561:ROB786561 RXW786561:RXX786561 SHS786561:SHT786561 SRO786561:SRP786561 TBK786561:TBL786561 TLG786561:TLH786561 TVC786561:TVD786561 UEY786561:UEZ786561 UOU786561:UOV786561 UYQ786561:UYR786561 VIM786561:VIN786561 VSI786561:VSJ786561 WCE786561:WCF786561 WMA786561:WMB786561 WVW786561:WVX786561 O852097:P852097 JK852097:JL852097 TG852097:TH852097 ADC852097:ADD852097 AMY852097:AMZ852097 AWU852097:AWV852097 BGQ852097:BGR852097 BQM852097:BQN852097 CAI852097:CAJ852097 CKE852097:CKF852097 CUA852097:CUB852097 DDW852097:DDX852097 DNS852097:DNT852097 DXO852097:DXP852097 EHK852097:EHL852097 ERG852097:ERH852097 FBC852097:FBD852097 FKY852097:FKZ852097 FUU852097:FUV852097 GEQ852097:GER852097 GOM852097:GON852097 GYI852097:GYJ852097 HIE852097:HIF852097 HSA852097:HSB852097 IBW852097:IBX852097 ILS852097:ILT852097 IVO852097:IVP852097 JFK852097:JFL852097 JPG852097:JPH852097 JZC852097:JZD852097 KIY852097:KIZ852097 KSU852097:KSV852097 LCQ852097:LCR852097 LMM852097:LMN852097 LWI852097:LWJ852097 MGE852097:MGF852097 MQA852097:MQB852097 MZW852097:MZX852097 NJS852097:NJT852097 NTO852097:NTP852097 ODK852097:ODL852097 ONG852097:ONH852097 OXC852097:OXD852097 PGY852097:PGZ852097 PQU852097:PQV852097 QAQ852097:QAR852097 QKM852097:QKN852097 QUI852097:QUJ852097 REE852097:REF852097 ROA852097:ROB852097 RXW852097:RXX852097 SHS852097:SHT852097 SRO852097:SRP852097 TBK852097:TBL852097 TLG852097:TLH852097 TVC852097:TVD852097 UEY852097:UEZ852097 UOU852097:UOV852097 UYQ852097:UYR852097 VIM852097:VIN852097 VSI852097:VSJ852097 WCE852097:WCF852097 WMA852097:WMB852097 WVW852097:WVX852097 O917633:P917633 JK917633:JL917633 TG917633:TH917633 ADC917633:ADD917633 AMY917633:AMZ917633 AWU917633:AWV917633 BGQ917633:BGR917633 BQM917633:BQN917633 CAI917633:CAJ917633 CKE917633:CKF917633 CUA917633:CUB917633 DDW917633:DDX917633 DNS917633:DNT917633 DXO917633:DXP917633 EHK917633:EHL917633 ERG917633:ERH917633 FBC917633:FBD917633 FKY917633:FKZ917633 FUU917633:FUV917633 GEQ917633:GER917633 GOM917633:GON917633 GYI917633:GYJ917633 HIE917633:HIF917633 HSA917633:HSB917633 IBW917633:IBX917633 ILS917633:ILT917633 IVO917633:IVP917633 JFK917633:JFL917633 JPG917633:JPH917633 JZC917633:JZD917633 KIY917633:KIZ917633 KSU917633:KSV917633 LCQ917633:LCR917633 LMM917633:LMN917633 LWI917633:LWJ917633 MGE917633:MGF917633 MQA917633:MQB917633 MZW917633:MZX917633 NJS917633:NJT917633 NTO917633:NTP917633 ODK917633:ODL917633 ONG917633:ONH917633 OXC917633:OXD917633 PGY917633:PGZ917633 PQU917633:PQV917633 QAQ917633:QAR917633 QKM917633:QKN917633 QUI917633:QUJ917633 REE917633:REF917633 ROA917633:ROB917633 RXW917633:RXX917633 SHS917633:SHT917633 SRO917633:SRP917633 TBK917633:TBL917633 TLG917633:TLH917633 TVC917633:TVD917633 UEY917633:UEZ917633 UOU917633:UOV917633 UYQ917633:UYR917633 VIM917633:VIN917633 VSI917633:VSJ917633 WCE917633:WCF917633 WMA917633:WMB917633 WVW917633:WVX917633 O983169:P983169 JK983169:JL983169 TG983169:TH983169 ADC983169:ADD983169 AMY983169:AMZ983169 AWU983169:AWV983169 BGQ983169:BGR983169 BQM983169:BQN983169 CAI983169:CAJ983169 CKE983169:CKF983169 CUA983169:CUB983169 DDW983169:DDX983169 DNS983169:DNT983169 DXO983169:DXP983169 EHK983169:EHL983169 ERG983169:ERH983169 FBC983169:FBD983169 FKY983169:FKZ983169 FUU983169:FUV983169 GEQ983169:GER983169 GOM983169:GON983169 GYI983169:GYJ983169 HIE983169:HIF983169 HSA983169:HSB983169 IBW983169:IBX983169 ILS983169:ILT983169 IVO983169:IVP983169 JFK983169:JFL983169 JPG983169:JPH983169 JZC983169:JZD983169 KIY983169:KIZ983169 KSU983169:KSV983169 LCQ983169:LCR983169 LMM983169:LMN983169 LWI983169:LWJ983169 MGE983169:MGF983169 MQA983169:MQB983169 MZW983169:MZX983169 NJS983169:NJT983169 NTO983169:NTP983169 ODK983169:ODL983169 ONG983169:ONH983169 OXC983169:OXD983169 PGY983169:PGZ983169 PQU983169:PQV983169 QAQ983169:QAR983169 QKM983169:QKN983169 QUI983169:QUJ983169 REE983169:REF983169 ROA983169:ROB983169 RXW983169:RXX983169 SHS983169:SHT983169 SRO983169:SRP983169 TBK983169:TBL983169 TLG983169:TLH983169 TVC983169:TVD983169 UEY983169:UEZ983169 UOU983169:UOV983169 UYQ983169:UYR983169 VIM983169:VIN983169 VSI983169:VSJ983169 WCE983169:WCF983169 WMA983169:WMB983169 WVW983169:WVX983169" xr:uid="{00000000-0002-0000-0D00-000004000000}">
      <formula1>$AM$127:$AM$129</formula1>
    </dataValidation>
    <dataValidation type="list" allowBlank="1" showInputMessage="1" showErrorMessage="1" sqref="P160:Q160" xr:uid="{38109009-655A-4D6D-A2DA-6DC702159C98}">
      <formula1>"○"</formula1>
    </dataValidation>
    <dataValidation type="list" allowBlank="1" showInputMessage="1" showErrorMessage="1" sqref="P162:Q162" xr:uid="{4289A0C1-0A5D-4C08-BB75-0994727EAB1C}">
      <formula1>"〇"</formula1>
    </dataValidation>
  </dataValidations>
  <pageMargins left="0.70866141732283472" right="0.70866141732283472" top="0.74803149606299213" bottom="0.74803149606299213" header="0.31496062992125984" footer="0.31496062992125984"/>
  <pageSetup paperSize="9" scale="92" fitToHeight="0" orientation="portrait" blackAndWhite="1" r:id="rId1"/>
  <rowBreaks count="3" manualBreakCount="3">
    <brk id="53" max="24" man="1"/>
    <brk id="71" max="24" man="1"/>
    <brk id="122" max="24" man="1"/>
  </rowBreaks>
  <drawing r:id="rId2"/>
  <extLst>
    <ext xmlns:x14="http://schemas.microsoft.com/office/spreadsheetml/2009/9/main" uri="{78C0D931-6437-407d-A8EE-F0AAD7539E65}">
      <x14:conditionalFormattings>
        <x14:conditionalFormatting xmlns:xm="http://schemas.microsoft.com/office/excel/2006/main">
          <x14:cfRule type="expression" priority="5" id="{90CDB143-785A-44CE-B6C0-2F387A7FA20E}">
            <xm:f>IF('第2号様式別紙2-1（臨床研修（医師）事業計画書）附表A1'!AJ17="入力不可",TRUE,FALSE)</xm:f>
            <x14:dxf>
              <fill>
                <patternFill>
                  <bgColor theme="1"/>
                </patternFill>
              </fill>
            </x14:dxf>
          </x14:cfRule>
          <xm:sqref>B48:D48</xm:sqref>
        </x14:conditionalFormatting>
        <x14:conditionalFormatting xmlns:xm="http://schemas.microsoft.com/office/excel/2006/main">
          <x14:cfRule type="expression" priority="3" id="{57CC15A5-8ACD-4F1C-8FF3-241327C04CF7}">
            <xm:f>IF('第2号様式別紙2-1（臨床研修（医師）事業計画書）附表A2'!AI17="入力不可",TRUE,FALSE)</xm:f>
            <x14:dxf>
              <fill>
                <patternFill>
                  <bgColor theme="1"/>
                </patternFill>
              </fill>
            </x14:dxf>
          </x14:cfRule>
          <xm:sqref>F48:H48</xm:sqref>
        </x14:conditionalFormatting>
        <x14:conditionalFormatting xmlns:xm="http://schemas.microsoft.com/office/excel/2006/main">
          <x14:cfRule type="expression" priority="13" id="{0AF11538-C767-4B4E-AB8C-F83C3281E7DF}">
            <xm:f>IF('第2号様式別紙2-1（臨床研修（医師）事業計画書）附表A1'!AJ17="入力不可",TRUE,FALSE)</xm:f>
            <x14:dxf>
              <fill>
                <patternFill>
                  <bgColor theme="1"/>
                </patternFill>
              </fill>
            </x14:dxf>
          </x14:cfRule>
          <xm:sqref>J39:M39</xm:sqref>
        </x14:conditionalFormatting>
        <x14:conditionalFormatting xmlns:xm="http://schemas.microsoft.com/office/excel/2006/main">
          <x14:cfRule type="expression" priority="11" id="{F009A288-94AA-49CE-9324-6571DFB69F46}">
            <xm:f>IF('第2号様式別紙2-1（臨床研修（医師）事業計画書）附表A2'!AI17="入力不可",TRUE,FALSE)</xm:f>
            <x14:dxf>
              <fill>
                <patternFill>
                  <bgColor theme="1"/>
                </patternFill>
              </fill>
            </x14:dxf>
          </x14:cfRule>
          <xm:sqref>J40:M40</xm:sqref>
        </x14:conditionalFormatting>
        <x14:conditionalFormatting xmlns:xm="http://schemas.microsoft.com/office/excel/2006/main">
          <x14:cfRule type="expression" priority="9" id="{A07062FF-5DEA-414B-A5BC-E43291E66076}">
            <xm:f>IF('第2号様式別紙2-1（臨床研修（医師）事業計画書）附表A1'!AJ17="入力不可",TRUE,FALSE)</xm:f>
            <x14:dxf>
              <fill>
                <patternFill>
                  <bgColor theme="1"/>
                </patternFill>
              </fill>
            </x14:dxf>
          </x14:cfRule>
          <xm:sqref>U39:X39</xm:sqref>
        </x14:conditionalFormatting>
        <x14:conditionalFormatting xmlns:xm="http://schemas.microsoft.com/office/excel/2006/main">
          <x14:cfRule type="expression" priority="7" id="{BCF225CD-DD6F-4143-9A34-563C22AF130D}">
            <xm:f>IF('第2号様式別紙2-1（臨床研修（医師）事業計画書）附表A2'!AI17="入力不可",TRUE,FALSE)</xm:f>
            <x14:dxf>
              <fill>
                <patternFill>
                  <bgColor theme="1"/>
                </patternFill>
              </fill>
            </x14:dxf>
          </x14:cfRule>
          <xm:sqref>U40:X40</xm:sqref>
        </x14:conditionalFormatting>
      </x14:conditionalFormattings>
    </ext>
    <ext xmlns:x14="http://schemas.microsoft.com/office/spreadsheetml/2009/9/main" uri="{CCE6A557-97BC-4b89-ADB6-D9C93CAAB3DF}">
      <x14:dataValidations xmlns:xm="http://schemas.microsoft.com/office/excel/2006/main" count="6">
        <x14:dataValidation type="custom" allowBlank="1" showInputMessage="1" showErrorMessage="1" xr:uid="{AB670910-1BFF-48EC-A036-4FF5BF9C0A5A}">
          <x14:formula1>
            <xm:f>IF('第2号様式別紙2-1（臨床研修（医師）事業計画書）附表A1'!AI17="入力不可",FALSE,TRUE)</xm:f>
          </x14:formula1>
          <xm:sqref>J39:M39</xm:sqref>
        </x14:dataValidation>
        <x14:dataValidation type="custom" allowBlank="1" showInputMessage="1" showErrorMessage="1" xr:uid="{2097CC05-B8B2-4FF7-8EEF-8DE3AEFBFC85}">
          <x14:formula1>
            <xm:f>IF('第2号様式別紙2-1（臨床研修（医師）事業計画書）附表A1'!AI17="入力不可",FALSE,TRUE)</xm:f>
          </x14:formula1>
          <xm:sqref>U39:X39</xm:sqref>
        </x14:dataValidation>
        <x14:dataValidation type="custom" allowBlank="1" showInputMessage="1" showErrorMessage="1" xr:uid="{1361A028-B80E-4694-9AE6-E68256C6CFB3}">
          <x14:formula1>
            <xm:f>IF('第2号様式別紙2-1（臨床研修（医師）事業計画書）附表A1'!AI17="入力不可",FALSE,TRUE)</xm:f>
          </x14:formula1>
          <xm:sqref>B48:D48</xm:sqref>
        </x14:dataValidation>
        <x14:dataValidation type="custom" allowBlank="1" showInputMessage="1" showErrorMessage="1" xr:uid="{61531553-20C4-44B6-90EE-398316F76694}">
          <x14:formula1>
            <xm:f>IF('第2号様式別紙2-1（臨床研修（医師）事業計画書）附表A2'!AI17="入力不可",FALSE,TRUE)</xm:f>
          </x14:formula1>
          <xm:sqref>J40:M40</xm:sqref>
        </x14:dataValidation>
        <x14:dataValidation type="custom" allowBlank="1" showInputMessage="1" showErrorMessage="1" xr:uid="{A6234182-E676-4AD2-A381-8440FF1EA333}">
          <x14:formula1>
            <xm:f>IF('第2号様式別紙2-1（臨床研修（医師）事業計画書）附表A2'!AI17="入力不可",FALSE,TRUE)</xm:f>
          </x14:formula1>
          <xm:sqref>U40:X40</xm:sqref>
        </x14:dataValidation>
        <x14:dataValidation type="custom" allowBlank="1" showInputMessage="1" showErrorMessage="1" xr:uid="{C307E659-6438-4A69-AFC3-5A0E4DEA4781}">
          <x14:formula1>
            <xm:f>IF('第2号様式別紙2-1（臨床研修（医師）事業計画書）附表A2'!AI17="入力不可",FALSE,TRUE)</xm:f>
          </x14:formula1>
          <xm:sqref>F48:H48</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B47C9B-1824-4F08-843F-B297BA3DD485}">
  <sheetPr>
    <tabColor rgb="FF00B050"/>
    <pageSetUpPr fitToPage="1"/>
  </sheetPr>
  <dimension ref="A1:X57"/>
  <sheetViews>
    <sheetView view="pageBreakPreview" zoomScaleNormal="100" zoomScaleSheetLayoutView="100" workbookViewId="0">
      <selection activeCell="AB7" sqref="AB7"/>
    </sheetView>
  </sheetViews>
  <sheetFormatPr defaultRowHeight="13.2"/>
  <cols>
    <col min="1" max="17" width="4.109375" style="121" customWidth="1"/>
    <col min="18" max="20" width="4.77734375" style="121" customWidth="1"/>
    <col min="21" max="256" width="9" style="121"/>
    <col min="257" max="273" width="4.109375" style="121" customWidth="1"/>
    <col min="274" max="276" width="4.77734375" style="121" customWidth="1"/>
    <col min="277" max="512" width="9" style="121"/>
    <col min="513" max="529" width="4.109375" style="121" customWidth="1"/>
    <col min="530" max="532" width="4.77734375" style="121" customWidth="1"/>
    <col min="533" max="768" width="9" style="121"/>
    <col min="769" max="785" width="4.109375" style="121" customWidth="1"/>
    <col min="786" max="788" width="4.77734375" style="121" customWidth="1"/>
    <col min="789" max="1024" width="9" style="121"/>
    <col min="1025" max="1041" width="4.109375" style="121" customWidth="1"/>
    <col min="1042" max="1044" width="4.77734375" style="121" customWidth="1"/>
    <col min="1045" max="1280" width="9" style="121"/>
    <col min="1281" max="1297" width="4.109375" style="121" customWidth="1"/>
    <col min="1298" max="1300" width="4.77734375" style="121" customWidth="1"/>
    <col min="1301" max="1536" width="9" style="121"/>
    <col min="1537" max="1553" width="4.109375" style="121" customWidth="1"/>
    <col min="1554" max="1556" width="4.77734375" style="121" customWidth="1"/>
    <col min="1557" max="1792" width="9" style="121"/>
    <col min="1793" max="1809" width="4.109375" style="121" customWidth="1"/>
    <col min="1810" max="1812" width="4.77734375" style="121" customWidth="1"/>
    <col min="1813" max="2048" width="9" style="121"/>
    <col min="2049" max="2065" width="4.109375" style="121" customWidth="1"/>
    <col min="2066" max="2068" width="4.77734375" style="121" customWidth="1"/>
    <col min="2069" max="2304" width="9" style="121"/>
    <col min="2305" max="2321" width="4.109375" style="121" customWidth="1"/>
    <col min="2322" max="2324" width="4.77734375" style="121" customWidth="1"/>
    <col min="2325" max="2560" width="9" style="121"/>
    <col min="2561" max="2577" width="4.109375" style="121" customWidth="1"/>
    <col min="2578" max="2580" width="4.77734375" style="121" customWidth="1"/>
    <col min="2581" max="2816" width="9" style="121"/>
    <col min="2817" max="2833" width="4.109375" style="121" customWidth="1"/>
    <col min="2834" max="2836" width="4.77734375" style="121" customWidth="1"/>
    <col min="2837" max="3072" width="9" style="121"/>
    <col min="3073" max="3089" width="4.109375" style="121" customWidth="1"/>
    <col min="3090" max="3092" width="4.77734375" style="121" customWidth="1"/>
    <col min="3093" max="3328" width="9" style="121"/>
    <col min="3329" max="3345" width="4.109375" style="121" customWidth="1"/>
    <col min="3346" max="3348" width="4.77734375" style="121" customWidth="1"/>
    <col min="3349" max="3584" width="9" style="121"/>
    <col min="3585" max="3601" width="4.109375" style="121" customWidth="1"/>
    <col min="3602" max="3604" width="4.77734375" style="121" customWidth="1"/>
    <col min="3605" max="3840" width="9" style="121"/>
    <col min="3841" max="3857" width="4.109375" style="121" customWidth="1"/>
    <col min="3858" max="3860" width="4.77734375" style="121" customWidth="1"/>
    <col min="3861" max="4096" width="9" style="121"/>
    <col min="4097" max="4113" width="4.109375" style="121" customWidth="1"/>
    <col min="4114" max="4116" width="4.77734375" style="121" customWidth="1"/>
    <col min="4117" max="4352" width="9" style="121"/>
    <col min="4353" max="4369" width="4.109375" style="121" customWidth="1"/>
    <col min="4370" max="4372" width="4.77734375" style="121" customWidth="1"/>
    <col min="4373" max="4608" width="9" style="121"/>
    <col min="4609" max="4625" width="4.109375" style="121" customWidth="1"/>
    <col min="4626" max="4628" width="4.77734375" style="121" customWidth="1"/>
    <col min="4629" max="4864" width="9" style="121"/>
    <col min="4865" max="4881" width="4.109375" style="121" customWidth="1"/>
    <col min="4882" max="4884" width="4.77734375" style="121" customWidth="1"/>
    <col min="4885" max="5120" width="9" style="121"/>
    <col min="5121" max="5137" width="4.109375" style="121" customWidth="1"/>
    <col min="5138" max="5140" width="4.77734375" style="121" customWidth="1"/>
    <col min="5141" max="5376" width="9" style="121"/>
    <col min="5377" max="5393" width="4.109375" style="121" customWidth="1"/>
    <col min="5394" max="5396" width="4.77734375" style="121" customWidth="1"/>
    <col min="5397" max="5632" width="9" style="121"/>
    <col min="5633" max="5649" width="4.109375" style="121" customWidth="1"/>
    <col min="5650" max="5652" width="4.77734375" style="121" customWidth="1"/>
    <col min="5653" max="5888" width="9" style="121"/>
    <col min="5889" max="5905" width="4.109375" style="121" customWidth="1"/>
    <col min="5906" max="5908" width="4.77734375" style="121" customWidth="1"/>
    <col min="5909" max="6144" width="9" style="121"/>
    <col min="6145" max="6161" width="4.109375" style="121" customWidth="1"/>
    <col min="6162" max="6164" width="4.77734375" style="121" customWidth="1"/>
    <col min="6165" max="6400" width="9" style="121"/>
    <col min="6401" max="6417" width="4.109375" style="121" customWidth="1"/>
    <col min="6418" max="6420" width="4.77734375" style="121" customWidth="1"/>
    <col min="6421" max="6656" width="9" style="121"/>
    <col min="6657" max="6673" width="4.109375" style="121" customWidth="1"/>
    <col min="6674" max="6676" width="4.77734375" style="121" customWidth="1"/>
    <col min="6677" max="6912" width="9" style="121"/>
    <col min="6913" max="6929" width="4.109375" style="121" customWidth="1"/>
    <col min="6930" max="6932" width="4.77734375" style="121" customWidth="1"/>
    <col min="6933" max="7168" width="9" style="121"/>
    <col min="7169" max="7185" width="4.109375" style="121" customWidth="1"/>
    <col min="7186" max="7188" width="4.77734375" style="121" customWidth="1"/>
    <col min="7189" max="7424" width="9" style="121"/>
    <col min="7425" max="7441" width="4.109375" style="121" customWidth="1"/>
    <col min="7442" max="7444" width="4.77734375" style="121" customWidth="1"/>
    <col min="7445" max="7680" width="9" style="121"/>
    <col min="7681" max="7697" width="4.109375" style="121" customWidth="1"/>
    <col min="7698" max="7700" width="4.77734375" style="121" customWidth="1"/>
    <col min="7701" max="7936" width="9" style="121"/>
    <col min="7937" max="7953" width="4.109375" style="121" customWidth="1"/>
    <col min="7954" max="7956" width="4.77734375" style="121" customWidth="1"/>
    <col min="7957" max="8192" width="9" style="121"/>
    <col min="8193" max="8209" width="4.109375" style="121" customWidth="1"/>
    <col min="8210" max="8212" width="4.77734375" style="121" customWidth="1"/>
    <col min="8213" max="8448" width="9" style="121"/>
    <col min="8449" max="8465" width="4.109375" style="121" customWidth="1"/>
    <col min="8466" max="8468" width="4.77734375" style="121" customWidth="1"/>
    <col min="8469" max="8704" width="9" style="121"/>
    <col min="8705" max="8721" width="4.109375" style="121" customWidth="1"/>
    <col min="8722" max="8724" width="4.77734375" style="121" customWidth="1"/>
    <col min="8725" max="8960" width="9" style="121"/>
    <col min="8961" max="8977" width="4.109375" style="121" customWidth="1"/>
    <col min="8978" max="8980" width="4.77734375" style="121" customWidth="1"/>
    <col min="8981" max="9216" width="9" style="121"/>
    <col min="9217" max="9233" width="4.109375" style="121" customWidth="1"/>
    <col min="9234" max="9236" width="4.77734375" style="121" customWidth="1"/>
    <col min="9237" max="9472" width="9" style="121"/>
    <col min="9473" max="9489" width="4.109375" style="121" customWidth="1"/>
    <col min="9490" max="9492" width="4.77734375" style="121" customWidth="1"/>
    <col min="9493" max="9728" width="9" style="121"/>
    <col min="9729" max="9745" width="4.109375" style="121" customWidth="1"/>
    <col min="9746" max="9748" width="4.77734375" style="121" customWidth="1"/>
    <col min="9749" max="9984" width="9" style="121"/>
    <col min="9985" max="10001" width="4.109375" style="121" customWidth="1"/>
    <col min="10002" max="10004" width="4.77734375" style="121" customWidth="1"/>
    <col min="10005" max="10240" width="9" style="121"/>
    <col min="10241" max="10257" width="4.109375" style="121" customWidth="1"/>
    <col min="10258" max="10260" width="4.77734375" style="121" customWidth="1"/>
    <col min="10261" max="10496" width="9" style="121"/>
    <col min="10497" max="10513" width="4.109375" style="121" customWidth="1"/>
    <col min="10514" max="10516" width="4.77734375" style="121" customWidth="1"/>
    <col min="10517" max="10752" width="9" style="121"/>
    <col min="10753" max="10769" width="4.109375" style="121" customWidth="1"/>
    <col min="10770" max="10772" width="4.77734375" style="121" customWidth="1"/>
    <col min="10773" max="11008" width="9" style="121"/>
    <col min="11009" max="11025" width="4.109375" style="121" customWidth="1"/>
    <col min="11026" max="11028" width="4.77734375" style="121" customWidth="1"/>
    <col min="11029" max="11264" width="9" style="121"/>
    <col min="11265" max="11281" width="4.109375" style="121" customWidth="1"/>
    <col min="11282" max="11284" width="4.77734375" style="121" customWidth="1"/>
    <col min="11285" max="11520" width="9" style="121"/>
    <col min="11521" max="11537" width="4.109375" style="121" customWidth="1"/>
    <col min="11538" max="11540" width="4.77734375" style="121" customWidth="1"/>
    <col min="11541" max="11776" width="9" style="121"/>
    <col min="11777" max="11793" width="4.109375" style="121" customWidth="1"/>
    <col min="11794" max="11796" width="4.77734375" style="121" customWidth="1"/>
    <col min="11797" max="12032" width="9" style="121"/>
    <col min="12033" max="12049" width="4.109375" style="121" customWidth="1"/>
    <col min="12050" max="12052" width="4.77734375" style="121" customWidth="1"/>
    <col min="12053" max="12288" width="9" style="121"/>
    <col min="12289" max="12305" width="4.109375" style="121" customWidth="1"/>
    <col min="12306" max="12308" width="4.77734375" style="121" customWidth="1"/>
    <col min="12309" max="12544" width="9" style="121"/>
    <col min="12545" max="12561" width="4.109375" style="121" customWidth="1"/>
    <col min="12562" max="12564" width="4.77734375" style="121" customWidth="1"/>
    <col min="12565" max="12800" width="9" style="121"/>
    <col min="12801" max="12817" width="4.109375" style="121" customWidth="1"/>
    <col min="12818" max="12820" width="4.77734375" style="121" customWidth="1"/>
    <col min="12821" max="13056" width="9" style="121"/>
    <col min="13057" max="13073" width="4.109375" style="121" customWidth="1"/>
    <col min="13074" max="13076" width="4.77734375" style="121" customWidth="1"/>
    <col min="13077" max="13312" width="9" style="121"/>
    <col min="13313" max="13329" width="4.109375" style="121" customWidth="1"/>
    <col min="13330" max="13332" width="4.77734375" style="121" customWidth="1"/>
    <col min="13333" max="13568" width="9" style="121"/>
    <col min="13569" max="13585" width="4.109375" style="121" customWidth="1"/>
    <col min="13586" max="13588" width="4.77734375" style="121" customWidth="1"/>
    <col min="13589" max="13824" width="9" style="121"/>
    <col min="13825" max="13841" width="4.109375" style="121" customWidth="1"/>
    <col min="13842" max="13844" width="4.77734375" style="121" customWidth="1"/>
    <col min="13845" max="14080" width="9" style="121"/>
    <col min="14081" max="14097" width="4.109375" style="121" customWidth="1"/>
    <col min="14098" max="14100" width="4.77734375" style="121" customWidth="1"/>
    <col min="14101" max="14336" width="9" style="121"/>
    <col min="14337" max="14353" width="4.109375" style="121" customWidth="1"/>
    <col min="14354" max="14356" width="4.77734375" style="121" customWidth="1"/>
    <col min="14357" max="14592" width="9" style="121"/>
    <col min="14593" max="14609" width="4.109375" style="121" customWidth="1"/>
    <col min="14610" max="14612" width="4.77734375" style="121" customWidth="1"/>
    <col min="14613" max="14848" width="9" style="121"/>
    <col min="14849" max="14865" width="4.109375" style="121" customWidth="1"/>
    <col min="14866" max="14868" width="4.77734375" style="121" customWidth="1"/>
    <col min="14869" max="15104" width="9" style="121"/>
    <col min="15105" max="15121" width="4.109375" style="121" customWidth="1"/>
    <col min="15122" max="15124" width="4.77734375" style="121" customWidth="1"/>
    <col min="15125" max="15360" width="9" style="121"/>
    <col min="15361" max="15377" width="4.109375" style="121" customWidth="1"/>
    <col min="15378" max="15380" width="4.77734375" style="121" customWidth="1"/>
    <col min="15381" max="15616" width="9" style="121"/>
    <col min="15617" max="15633" width="4.109375" style="121" customWidth="1"/>
    <col min="15634" max="15636" width="4.77734375" style="121" customWidth="1"/>
    <col min="15637" max="15872" width="9" style="121"/>
    <col min="15873" max="15889" width="4.109375" style="121" customWidth="1"/>
    <col min="15890" max="15892" width="4.77734375" style="121" customWidth="1"/>
    <col min="15893" max="16128" width="9" style="121"/>
    <col min="16129" max="16145" width="4.109375" style="121" customWidth="1"/>
    <col min="16146" max="16148" width="4.77734375" style="121" customWidth="1"/>
    <col min="16149" max="16384" width="9" style="121"/>
  </cols>
  <sheetData>
    <row r="1" spans="1:24" ht="15" thickBot="1">
      <c r="A1" s="123" t="s">
        <v>636</v>
      </c>
      <c r="B1" s="299"/>
    </row>
    <row r="2" spans="1:24" ht="13.8" thickBot="1">
      <c r="A2" s="123"/>
      <c r="V2" s="636">
        <v>0</v>
      </c>
      <c r="W2" s="121" t="s">
        <v>637</v>
      </c>
    </row>
    <row r="3" spans="1:24">
      <c r="Q3" s="637"/>
      <c r="R3" s="637"/>
      <c r="S3" s="637"/>
      <c r="T3" s="638" t="s">
        <v>604</v>
      </c>
    </row>
    <row r="4" spans="1:24">
      <c r="Q4" s="637"/>
      <c r="R4" s="637"/>
      <c r="S4" s="637"/>
      <c r="T4" s="638" t="s">
        <v>605</v>
      </c>
    </row>
    <row r="7" spans="1:24">
      <c r="A7" s="123" t="str">
        <f>VLOOKUP($V$2,$U$7:$X$10,2,0)</f>
        <v>　              　    　殿</v>
      </c>
      <c r="U7" s="121">
        <v>0</v>
      </c>
      <c r="V7" s="121" t="s">
        <v>638</v>
      </c>
      <c r="X7" s="121" t="s">
        <v>639</v>
      </c>
    </row>
    <row r="8" spans="1:24">
      <c r="U8" s="121">
        <v>1</v>
      </c>
      <c r="V8" s="121" t="s">
        <v>43</v>
      </c>
      <c r="X8" s="121" t="s">
        <v>640</v>
      </c>
    </row>
    <row r="9" spans="1:24">
      <c r="U9" s="121">
        <v>2</v>
      </c>
      <c r="V9" s="121" t="s">
        <v>56</v>
      </c>
      <c r="X9" s="121" t="s">
        <v>641</v>
      </c>
    </row>
    <row r="10" spans="1:24">
      <c r="N10" s="639" t="s">
        <v>607</v>
      </c>
      <c r="O10" s="637"/>
      <c r="P10" s="637"/>
      <c r="Q10" s="637"/>
      <c r="R10" s="637"/>
      <c r="S10" s="637"/>
      <c r="T10" s="637"/>
      <c r="U10" s="121">
        <v>3</v>
      </c>
      <c r="V10" s="121" t="s">
        <v>642</v>
      </c>
      <c r="X10" s="121" t="s">
        <v>641</v>
      </c>
    </row>
    <row r="11" spans="1:24">
      <c r="N11" s="639" t="s">
        <v>608</v>
      </c>
      <c r="O11" s="637"/>
      <c r="P11" s="637"/>
      <c r="Q11" s="637"/>
      <c r="R11" s="637"/>
      <c r="S11" s="637"/>
      <c r="T11" s="637"/>
    </row>
    <row r="12" spans="1:24">
      <c r="N12" s="639" t="s">
        <v>643</v>
      </c>
      <c r="O12" s="637"/>
      <c r="P12" s="637"/>
      <c r="Q12" s="637"/>
      <c r="R12" s="637"/>
      <c r="S12" s="637"/>
      <c r="T12" s="637"/>
    </row>
    <row r="17" spans="1:20">
      <c r="A17" s="1316" t="s">
        <v>610</v>
      </c>
      <c r="B17" s="1316"/>
      <c r="C17" s="1316"/>
      <c r="D17" s="1316"/>
      <c r="E17" s="1316"/>
      <c r="F17" s="1316"/>
      <c r="G17" s="1316"/>
      <c r="H17" s="1316"/>
      <c r="I17" s="1316"/>
      <c r="J17" s="1316"/>
      <c r="K17" s="1316"/>
      <c r="L17" s="1316"/>
      <c r="M17" s="1316"/>
      <c r="N17" s="1316"/>
      <c r="O17" s="1316"/>
      <c r="P17" s="1316"/>
      <c r="Q17" s="1316"/>
      <c r="R17" s="1316"/>
      <c r="S17" s="1316"/>
      <c r="T17" s="1316"/>
    </row>
    <row r="22" spans="1:20">
      <c r="B22" s="122"/>
    </row>
    <row r="23" spans="1:20">
      <c r="B23" s="1317" t="s">
        <v>644</v>
      </c>
      <c r="C23" s="1317"/>
      <c r="D23" s="1317"/>
      <c r="E23" s="1317"/>
      <c r="F23" s="1317"/>
      <c r="G23" s="1317"/>
      <c r="H23" s="1317"/>
      <c r="I23" s="1317"/>
      <c r="J23" s="1317"/>
      <c r="K23" s="1317"/>
      <c r="L23" s="1317"/>
      <c r="M23" s="121" t="s">
        <v>612</v>
      </c>
    </row>
    <row r="24" spans="1:20">
      <c r="B24" s="121" t="str">
        <f>CONCATENATE(VLOOKUP(V2,$U$7:$X$10,4,0),"について、当該交付要綱第５の（９）の規定に基づき")</f>
        <v xml:space="preserve">                           補助金について、当該交付要綱第５の（９）の規定に基づき</v>
      </c>
      <c r="C24" s="122"/>
      <c r="D24" s="122"/>
      <c r="E24" s="122"/>
      <c r="F24" s="122"/>
      <c r="G24" s="122"/>
      <c r="H24" s="122"/>
      <c r="I24" s="122"/>
      <c r="J24" s="122"/>
      <c r="K24" s="122"/>
      <c r="L24" s="122"/>
      <c r="M24" s="122"/>
      <c r="N24" s="122"/>
      <c r="O24" s="122"/>
      <c r="P24" s="122"/>
    </row>
    <row r="25" spans="1:20">
      <c r="B25" s="1318" t="s">
        <v>614</v>
      </c>
      <c r="C25" s="1318"/>
      <c r="D25" s="1318"/>
      <c r="E25" s="1318"/>
      <c r="F25" s="1318"/>
      <c r="G25" s="1318"/>
      <c r="H25" s="1318"/>
      <c r="I25" s="1318"/>
      <c r="J25" s="1318"/>
      <c r="K25" s="1318"/>
      <c r="L25" s="1318"/>
      <c r="M25" s="1318"/>
      <c r="N25" s="1318"/>
      <c r="O25" s="1318"/>
      <c r="P25" s="1318"/>
      <c r="Q25" s="1318"/>
      <c r="R25" s="1318"/>
    </row>
    <row r="26" spans="1:20">
      <c r="B26" s="123"/>
    </row>
    <row r="29" spans="1:20">
      <c r="B29" s="123" t="s">
        <v>645</v>
      </c>
    </row>
    <row r="30" spans="1:20">
      <c r="B30" s="121" t="s">
        <v>646</v>
      </c>
    </row>
    <row r="31" spans="1:20">
      <c r="B31" s="123"/>
    </row>
    <row r="32" spans="1:20">
      <c r="B32" s="123"/>
      <c r="O32" s="256" t="s">
        <v>618</v>
      </c>
      <c r="P32" s="1315"/>
      <c r="Q32" s="1315"/>
      <c r="R32" s="1315"/>
      <c r="S32" s="121" t="s">
        <v>619</v>
      </c>
    </row>
    <row r="35" spans="2:19">
      <c r="B35" s="121" t="s">
        <v>647</v>
      </c>
    </row>
    <row r="37" spans="2:19">
      <c r="O37" s="256" t="s">
        <v>618</v>
      </c>
      <c r="P37" s="1315"/>
      <c r="Q37" s="1315"/>
      <c r="R37" s="1315"/>
      <c r="S37" s="121" t="s">
        <v>619</v>
      </c>
    </row>
    <row r="40" spans="2:19">
      <c r="B40" s="123" t="s">
        <v>648</v>
      </c>
    </row>
    <row r="41" spans="2:19">
      <c r="B41" s="121" t="s">
        <v>649</v>
      </c>
    </row>
    <row r="42" spans="2:19">
      <c r="B42" s="123"/>
    </row>
    <row r="43" spans="2:19">
      <c r="O43" s="256" t="s">
        <v>618</v>
      </c>
      <c r="P43" s="1315"/>
      <c r="Q43" s="1315"/>
      <c r="R43" s="1315"/>
      <c r="S43" s="257" t="s">
        <v>619</v>
      </c>
    </row>
    <row r="46" spans="2:19">
      <c r="B46" s="123" t="s">
        <v>650</v>
      </c>
    </row>
    <row r="47" spans="2:19">
      <c r="B47" s="123"/>
    </row>
    <row r="48" spans="2:19">
      <c r="B48" s="123"/>
      <c r="O48" s="256" t="s">
        <v>618</v>
      </c>
      <c r="P48" s="1315"/>
      <c r="Q48" s="1315"/>
      <c r="R48" s="1315"/>
      <c r="S48" s="257" t="s">
        <v>619</v>
      </c>
    </row>
    <row r="49" spans="2:2">
      <c r="B49" s="123"/>
    </row>
    <row r="50" spans="2:2">
      <c r="B50" s="123"/>
    </row>
    <row r="51" spans="2:2">
      <c r="B51" s="124" t="s">
        <v>651</v>
      </c>
    </row>
    <row r="52" spans="2:2">
      <c r="B52" s="124" t="s">
        <v>652</v>
      </c>
    </row>
    <row r="53" spans="2:2">
      <c r="B53" s="124" t="s">
        <v>653</v>
      </c>
    </row>
    <row r="54" spans="2:2">
      <c r="B54" s="123" t="s">
        <v>616</v>
      </c>
    </row>
    <row r="56" spans="2:2">
      <c r="B56" s="258" t="s">
        <v>625</v>
      </c>
    </row>
    <row r="57" spans="2:2">
      <c r="B57" s="258" t="s">
        <v>626</v>
      </c>
    </row>
  </sheetData>
  <mergeCells count="7">
    <mergeCell ref="P48:R48"/>
    <mergeCell ref="A17:T17"/>
    <mergeCell ref="B23:L23"/>
    <mergeCell ref="B25:R25"/>
    <mergeCell ref="P32:R32"/>
    <mergeCell ref="P37:R37"/>
    <mergeCell ref="P43:R43"/>
  </mergeCells>
  <phoneticPr fontId="4"/>
  <dataValidations count="1">
    <dataValidation type="list" allowBlank="1" showInputMessage="1" showErrorMessage="1" sqref="V2" xr:uid="{AEA0F38D-624D-4DAF-811F-38C6019CC19C}">
      <formula1>$U$7:$U$10</formula1>
    </dataValidation>
  </dataValidations>
  <printOptions horizontalCentered="1"/>
  <pageMargins left="0.7" right="0.7" top="0.75" bottom="0.75" header="0.3" footer="0.3"/>
  <pageSetup paperSize="9" orientation="portrait" blackAndWhite="1" errors="blank"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296434-BDCE-4D4C-81D9-5A3238BED5F7}">
  <sheetPr>
    <tabColor theme="1"/>
  </sheetPr>
  <dimension ref="A1"/>
  <sheetViews>
    <sheetView workbookViewId="0">
      <selection activeCell="AB7" sqref="AB7"/>
    </sheetView>
  </sheetViews>
  <sheetFormatPr defaultRowHeight="13.2"/>
  <sheetData/>
  <phoneticPr fontId="4"/>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FD6C45-EF30-46FD-BF25-03E7932E36DF}">
  <sheetPr>
    <tabColor rgb="FFFFC000"/>
    <pageSetUpPr fitToPage="1"/>
  </sheetPr>
  <dimension ref="A1:L32"/>
  <sheetViews>
    <sheetView view="pageBreakPreview" zoomScaleNormal="100" zoomScaleSheetLayoutView="100" workbookViewId="0">
      <selection activeCell="N9" sqref="N9"/>
    </sheetView>
  </sheetViews>
  <sheetFormatPr defaultColWidth="9" defaultRowHeight="13.2"/>
  <cols>
    <col min="1" max="1" width="9" style="71"/>
    <col min="2" max="2" width="4.88671875" style="71" customWidth="1"/>
    <col min="3" max="10" width="9" style="71"/>
    <col min="11" max="11" width="12.109375" style="71" customWidth="1"/>
    <col min="12" max="12" width="47.77734375" style="71" customWidth="1"/>
    <col min="13" max="16384" width="9" style="71"/>
  </cols>
  <sheetData>
    <row r="1" spans="1:12" ht="15" thickBot="1">
      <c r="A1" s="71" t="s">
        <v>654</v>
      </c>
      <c r="B1" s="298"/>
    </row>
    <row r="2" spans="1:12" ht="13.8" thickBot="1">
      <c r="H2" s="1319" t="s">
        <v>123</v>
      </c>
      <c r="I2" s="1319"/>
      <c r="K2" s="250" t="s">
        <v>124</v>
      </c>
      <c r="L2" s="251" t="s">
        <v>118</v>
      </c>
    </row>
    <row r="3" spans="1:12">
      <c r="H3" s="1319" t="s">
        <v>655</v>
      </c>
      <c r="I3" s="1319"/>
    </row>
    <row r="5" spans="1:12">
      <c r="A5" s="71" t="s">
        <v>744</v>
      </c>
    </row>
    <row r="8" spans="1:12">
      <c r="F8" s="71" t="s">
        <v>126</v>
      </c>
      <c r="G8" s="826"/>
      <c r="H8" s="826"/>
      <c r="I8" s="826"/>
    </row>
    <row r="9" spans="1:12">
      <c r="F9" s="71" t="s">
        <v>656</v>
      </c>
      <c r="G9" s="826"/>
      <c r="H9" s="826"/>
      <c r="I9" s="826"/>
    </row>
    <row r="16" spans="1:12">
      <c r="B16" s="1320"/>
      <c r="C16" s="1320"/>
      <c r="D16" s="71" t="s">
        <v>745</v>
      </c>
    </row>
    <row r="17" spans="1:9">
      <c r="A17" s="71" t="s">
        <v>657</v>
      </c>
    </row>
    <row r="23" spans="1:9">
      <c r="A23" s="828" t="s">
        <v>658</v>
      </c>
      <c r="B23" s="828"/>
      <c r="C23" s="828"/>
      <c r="D23" s="828"/>
      <c r="E23" s="828"/>
      <c r="F23" s="828"/>
      <c r="G23" s="828"/>
      <c r="H23" s="828"/>
      <c r="I23" s="828"/>
    </row>
    <row r="24" spans="1:9">
      <c r="A24" s="71" t="s">
        <v>659</v>
      </c>
    </row>
    <row r="28" spans="1:9">
      <c r="B28" s="71" t="s">
        <v>660</v>
      </c>
    </row>
    <row r="30" spans="1:9">
      <c r="B30" s="71" t="s">
        <v>661</v>
      </c>
    </row>
    <row r="32" spans="1:9">
      <c r="B32" s="71" t="s">
        <v>662</v>
      </c>
    </row>
  </sheetData>
  <mergeCells count="6">
    <mergeCell ref="A23:I23"/>
    <mergeCell ref="H2:I2"/>
    <mergeCell ref="H3:I3"/>
    <mergeCell ref="G8:I8"/>
    <mergeCell ref="G9:I9"/>
    <mergeCell ref="B16:C16"/>
  </mergeCells>
  <phoneticPr fontId="4"/>
  <conditionalFormatting sqref="G8:G9 B16:C16">
    <cfRule type="containsBlanks" dxfId="69" priority="1">
      <formula>LEN(TRIM(B8))=0</formula>
    </cfRule>
  </conditionalFormatting>
  <printOptions horizontalCentered="1"/>
  <pageMargins left="0.23622047244094491" right="0.23622047244094491" top="0.74803149606299213" bottom="0.74803149606299213" header="0.31496062992125984" footer="0.31496062992125984"/>
  <pageSetup paperSize="9" orientation="portrait" blackAndWhite="1" errors="blank"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4CF53B-51C6-48EF-AACC-A302AA6FD7F8}">
  <sheetPr>
    <tabColor rgb="FFFFFF00"/>
  </sheetPr>
  <dimension ref="A1:CI9"/>
  <sheetViews>
    <sheetView zoomScaleNormal="100" workbookViewId="0">
      <pane xSplit="2" ySplit="2" topLeftCell="C3" activePane="bottomRight" state="frozen"/>
      <selection activeCell="B12" sqref="B12"/>
      <selection pane="topRight" activeCell="B12" sqref="B12"/>
      <selection pane="bottomLeft" activeCell="B12" sqref="B12"/>
      <selection pane="bottomRight" activeCell="B12" sqref="B12"/>
    </sheetView>
  </sheetViews>
  <sheetFormatPr defaultColWidth="9" defaultRowHeight="13.2"/>
  <cols>
    <col min="1" max="1" width="11" style="71" bestFit="1" customWidth="1"/>
    <col min="2" max="2" width="51.109375" style="71" customWidth="1"/>
    <col min="3" max="3" width="18.88671875" style="71" customWidth="1"/>
    <col min="4" max="4" width="46.109375" style="71" bestFit="1" customWidth="1"/>
    <col min="5" max="5" width="16.109375" style="71" bestFit="1" customWidth="1"/>
    <col min="6" max="6" width="21.44140625" style="71" customWidth="1"/>
    <col min="7" max="7" width="16.109375" style="71" bestFit="1" customWidth="1"/>
    <col min="8" max="8" width="7.44140625" style="71" bestFit="1" customWidth="1"/>
    <col min="9" max="11" width="9" style="71"/>
    <col min="12" max="12" width="18.109375" style="71" customWidth="1"/>
    <col min="13" max="16" width="9" style="71"/>
    <col min="17" max="17" width="9" style="71" customWidth="1"/>
    <col min="18" max="18" width="9" style="71"/>
    <col min="19" max="19" width="9" style="71" customWidth="1"/>
    <col min="20" max="29" width="9" style="71"/>
    <col min="30" max="30" width="20.109375" style="71" customWidth="1"/>
    <col min="31" max="34" width="9" style="71"/>
    <col min="35" max="35" width="11.44140625" style="71" customWidth="1"/>
    <col min="36" max="76" width="9" style="71"/>
    <col min="77" max="77" width="47.77734375" style="71" bestFit="1" customWidth="1"/>
    <col min="78" max="79" width="33.77734375" style="71" customWidth="1"/>
    <col min="80" max="81" width="14.33203125" style="71" bestFit="1" customWidth="1"/>
    <col min="82" max="16384" width="9" style="71"/>
  </cols>
  <sheetData>
    <row r="1" spans="1:87" s="279" customFormat="1" ht="14.4">
      <c r="B1" s="300">
        <v>1</v>
      </c>
      <c r="C1" s="279">
        <v>2</v>
      </c>
      <c r="D1" s="279">
        <v>3</v>
      </c>
      <c r="E1" s="300">
        <v>4</v>
      </c>
      <c r="F1" s="279">
        <v>5</v>
      </c>
      <c r="G1" s="279">
        <v>6</v>
      </c>
      <c r="H1" s="300">
        <v>7</v>
      </c>
      <c r="I1" s="279">
        <v>8</v>
      </c>
      <c r="J1" s="279">
        <v>9</v>
      </c>
      <c r="K1" s="300">
        <v>10</v>
      </c>
      <c r="L1" s="279">
        <v>11</v>
      </c>
      <c r="M1" s="279">
        <v>12</v>
      </c>
      <c r="N1" s="300">
        <v>13</v>
      </c>
      <c r="O1" s="279">
        <v>14</v>
      </c>
      <c r="P1" s="279">
        <v>15</v>
      </c>
      <c r="Q1" s="300">
        <v>16</v>
      </c>
      <c r="R1" s="279">
        <v>17</v>
      </c>
      <c r="S1" s="279">
        <v>18</v>
      </c>
      <c r="T1" s="300">
        <v>19</v>
      </c>
      <c r="U1" s="279">
        <v>20</v>
      </c>
      <c r="V1" s="279">
        <v>21</v>
      </c>
      <c r="W1" s="300">
        <v>22</v>
      </c>
      <c r="X1" s="279">
        <v>23</v>
      </c>
      <c r="Y1" s="279">
        <v>24</v>
      </c>
      <c r="Z1" s="300">
        <v>25</v>
      </c>
      <c r="AA1" s="279">
        <v>26</v>
      </c>
      <c r="AB1" s="279">
        <v>27</v>
      </c>
      <c r="AC1" s="300">
        <v>28</v>
      </c>
      <c r="AD1" s="279">
        <v>29</v>
      </c>
      <c r="AE1" s="279">
        <v>30</v>
      </c>
      <c r="AF1" s="300">
        <v>31</v>
      </c>
      <c r="AG1" s="279">
        <v>32</v>
      </c>
      <c r="AH1" s="279">
        <v>33</v>
      </c>
      <c r="AI1" s="300">
        <v>34</v>
      </c>
      <c r="AJ1" s="279">
        <v>35</v>
      </c>
      <c r="AK1" s="279">
        <v>36</v>
      </c>
      <c r="AL1" s="300">
        <v>37</v>
      </c>
      <c r="AM1" s="279">
        <v>38</v>
      </c>
      <c r="AN1" s="279">
        <v>39</v>
      </c>
      <c r="AO1" s="300">
        <v>40</v>
      </c>
      <c r="AP1" s="279">
        <v>41</v>
      </c>
      <c r="AQ1" s="279">
        <v>42</v>
      </c>
      <c r="AR1" s="300">
        <v>43</v>
      </c>
      <c r="AS1" s="279">
        <v>44</v>
      </c>
      <c r="AT1" s="279">
        <v>45</v>
      </c>
      <c r="AU1" s="300">
        <v>46</v>
      </c>
      <c r="AV1" s="279">
        <v>47</v>
      </c>
      <c r="AW1" s="279">
        <v>48</v>
      </c>
      <c r="AX1" s="300">
        <v>49</v>
      </c>
      <c r="AY1" s="279">
        <v>50</v>
      </c>
      <c r="AZ1" s="279">
        <v>51</v>
      </c>
      <c r="BA1" s="300">
        <v>52</v>
      </c>
      <c r="BB1" s="279">
        <v>53</v>
      </c>
      <c r="BC1" s="279">
        <v>54</v>
      </c>
      <c r="BD1" s="300">
        <v>55</v>
      </c>
      <c r="BE1" s="279">
        <v>56</v>
      </c>
      <c r="BF1" s="279">
        <v>57</v>
      </c>
      <c r="BG1" s="300">
        <v>58</v>
      </c>
      <c r="BH1" s="279">
        <v>59</v>
      </c>
      <c r="BI1" s="279">
        <v>60</v>
      </c>
      <c r="BJ1" s="300">
        <v>61</v>
      </c>
      <c r="BK1" s="279">
        <v>62</v>
      </c>
      <c r="BL1" s="279">
        <v>63</v>
      </c>
      <c r="BM1" s="300">
        <v>64</v>
      </c>
      <c r="BN1" s="279">
        <v>65</v>
      </c>
      <c r="BO1" s="279">
        <v>66</v>
      </c>
      <c r="BP1" s="300">
        <v>67</v>
      </c>
      <c r="BQ1" s="279">
        <v>68</v>
      </c>
      <c r="BR1" s="279">
        <v>69</v>
      </c>
      <c r="BS1" s="300">
        <v>70</v>
      </c>
      <c r="BT1" s="279">
        <v>71</v>
      </c>
      <c r="BU1" s="279">
        <v>72</v>
      </c>
      <c r="BV1" s="300">
        <v>73</v>
      </c>
      <c r="BW1" s="279">
        <v>74</v>
      </c>
      <c r="BX1" s="279">
        <v>75</v>
      </c>
      <c r="BY1" s="300">
        <v>76</v>
      </c>
      <c r="BZ1" s="279">
        <v>77</v>
      </c>
      <c r="CA1" s="279">
        <v>78</v>
      </c>
      <c r="CB1" s="279">
        <v>78</v>
      </c>
      <c r="CC1" s="279">
        <v>79</v>
      </c>
    </row>
    <row r="2" spans="1:87" s="301" customFormat="1">
      <c r="A2" s="71"/>
      <c r="B2" s="71" t="s">
        <v>33</v>
      </c>
      <c r="C2" s="301" t="s">
        <v>34</v>
      </c>
      <c r="D2" s="301" t="s">
        <v>35</v>
      </c>
      <c r="E2" s="301" t="s">
        <v>36</v>
      </c>
      <c r="BX2" s="302" t="s">
        <v>37</v>
      </c>
      <c r="BY2" s="301" t="s">
        <v>38</v>
      </c>
      <c r="BZ2" s="301" t="s">
        <v>39</v>
      </c>
      <c r="CB2" s="301" t="s">
        <v>40</v>
      </c>
      <c r="CC2" s="301" t="s">
        <v>41</v>
      </c>
    </row>
    <row r="3" spans="1:87" ht="14.4">
      <c r="A3" s="823"/>
      <c r="B3" s="71" t="s">
        <v>42</v>
      </c>
      <c r="C3" s="71" t="s">
        <v>43</v>
      </c>
      <c r="D3" s="71" t="s">
        <v>44</v>
      </c>
      <c r="E3" s="10" t="s">
        <v>45</v>
      </c>
      <c r="F3" s="10" t="s">
        <v>46</v>
      </c>
      <c r="G3" s="10" t="s">
        <v>47</v>
      </c>
      <c r="H3" s="10" t="s">
        <v>46</v>
      </c>
      <c r="I3" s="10" t="s">
        <v>48</v>
      </c>
      <c r="J3" s="10" t="s">
        <v>46</v>
      </c>
      <c r="K3" s="10" t="s">
        <v>49</v>
      </c>
      <c r="L3" s="10" t="s">
        <v>46</v>
      </c>
      <c r="M3" s="10" t="s">
        <v>50</v>
      </c>
      <c r="N3" s="10" t="s">
        <v>46</v>
      </c>
      <c r="O3" s="10" t="s">
        <v>51</v>
      </c>
      <c r="P3" s="10" t="s">
        <v>46</v>
      </c>
      <c r="Q3" s="10" t="s">
        <v>52</v>
      </c>
      <c r="R3" s="10" t="s">
        <v>46</v>
      </c>
      <c r="S3" s="10" t="s">
        <v>53</v>
      </c>
      <c r="T3" s="10" t="s">
        <v>46</v>
      </c>
      <c r="U3" s="71" t="s">
        <v>46</v>
      </c>
      <c r="V3" s="10" t="s">
        <v>46</v>
      </c>
      <c r="W3" s="10" t="s">
        <v>46</v>
      </c>
      <c r="X3" s="10" t="s">
        <v>46</v>
      </c>
      <c r="Y3" s="10" t="s">
        <v>46</v>
      </c>
      <c r="Z3" s="71" t="s">
        <v>46</v>
      </c>
      <c r="AA3" s="508" t="s">
        <v>46</v>
      </c>
      <c r="AB3" s="71" t="s">
        <v>46</v>
      </c>
      <c r="AC3" s="71" t="s">
        <v>46</v>
      </c>
      <c r="AD3" s="71" t="s">
        <v>46</v>
      </c>
      <c r="AE3" s="71" t="s">
        <v>46</v>
      </c>
      <c r="AF3" s="71" t="s">
        <v>46</v>
      </c>
      <c r="AG3" s="71" t="s">
        <v>46</v>
      </c>
      <c r="AH3" s="71" t="s">
        <v>46</v>
      </c>
      <c r="AI3" s="71" t="s">
        <v>46</v>
      </c>
      <c r="AJ3" s="71" t="s">
        <v>46</v>
      </c>
      <c r="AK3" s="71" t="s">
        <v>46</v>
      </c>
      <c r="AL3" s="71" t="s">
        <v>46</v>
      </c>
      <c r="AM3" s="71" t="s">
        <v>46</v>
      </c>
      <c r="AN3" s="71" t="s">
        <v>46</v>
      </c>
      <c r="AO3" s="71" t="s">
        <v>46</v>
      </c>
      <c r="AP3" s="71" t="s">
        <v>46</v>
      </c>
      <c r="AQ3" s="71" t="s">
        <v>46</v>
      </c>
      <c r="AR3" s="71" t="s">
        <v>46</v>
      </c>
      <c r="AS3" s="71" t="s">
        <v>46</v>
      </c>
      <c r="AT3" s="71" t="s">
        <v>46</v>
      </c>
      <c r="AU3" s="71" t="s">
        <v>46</v>
      </c>
      <c r="AV3" s="71" t="s">
        <v>46</v>
      </c>
      <c r="AW3" s="71" t="s">
        <v>46</v>
      </c>
      <c r="AX3" s="71" t="s">
        <v>46</v>
      </c>
      <c r="AY3" s="71" t="s">
        <v>46</v>
      </c>
      <c r="AZ3" s="71" t="s">
        <v>46</v>
      </c>
      <c r="BA3" s="71" t="s">
        <v>46</v>
      </c>
      <c r="BB3" s="71" t="s">
        <v>46</v>
      </c>
      <c r="BC3" s="71" t="s">
        <v>46</v>
      </c>
      <c r="BD3" s="71" t="s">
        <v>46</v>
      </c>
      <c r="BE3" s="71" t="s">
        <v>46</v>
      </c>
      <c r="BF3" s="71" t="s">
        <v>46</v>
      </c>
      <c r="BG3" s="71" t="s">
        <v>46</v>
      </c>
      <c r="BH3" s="71" t="s">
        <v>46</v>
      </c>
      <c r="BI3" s="71" t="s">
        <v>46</v>
      </c>
      <c r="BJ3" s="71" t="s">
        <v>46</v>
      </c>
      <c r="BK3" s="71" t="s">
        <v>46</v>
      </c>
      <c r="BL3" s="71" t="s">
        <v>46</v>
      </c>
      <c r="BM3" s="71" t="s">
        <v>46</v>
      </c>
      <c r="BN3" s="71" t="s">
        <v>46</v>
      </c>
      <c r="BO3" s="71" t="s">
        <v>46</v>
      </c>
      <c r="BP3" s="71" t="s">
        <v>46</v>
      </c>
      <c r="BQ3" s="71" t="s">
        <v>46</v>
      </c>
      <c r="BR3" s="71" t="s">
        <v>46</v>
      </c>
      <c r="BS3" s="71" t="s">
        <v>46</v>
      </c>
      <c r="BT3" s="71" t="s">
        <v>46</v>
      </c>
      <c r="BU3" s="71" t="s">
        <v>46</v>
      </c>
      <c r="BV3" s="71" t="s">
        <v>46</v>
      </c>
      <c r="BW3" s="71" t="s">
        <v>46</v>
      </c>
      <c r="BX3" s="71" t="s">
        <v>46</v>
      </c>
      <c r="BY3" s="71" t="s">
        <v>46</v>
      </c>
      <c r="BZ3" s="71" t="s">
        <v>46</v>
      </c>
      <c r="CB3" s="71">
        <v>5048000</v>
      </c>
      <c r="CC3" s="352" t="s">
        <v>46</v>
      </c>
      <c r="CI3" s="71" t="s">
        <v>54</v>
      </c>
    </row>
    <row r="4" spans="1:87" ht="14.4">
      <c r="A4" s="823"/>
      <c r="B4" s="509" t="s">
        <v>55</v>
      </c>
      <c r="C4" s="71" t="s">
        <v>56</v>
      </c>
      <c r="D4" s="71" t="s">
        <v>57</v>
      </c>
      <c r="E4" s="1" t="s">
        <v>58</v>
      </c>
      <c r="F4" s="1" t="s">
        <v>59</v>
      </c>
      <c r="G4" s="1" t="s">
        <v>60</v>
      </c>
      <c r="H4" s="1" t="s">
        <v>61</v>
      </c>
      <c r="I4" s="1" t="s">
        <v>62</v>
      </c>
      <c r="J4" s="1" t="s">
        <v>63</v>
      </c>
      <c r="K4" s="1" t="s">
        <v>64</v>
      </c>
      <c r="L4" s="1" t="s">
        <v>65</v>
      </c>
      <c r="M4" s="1" t="s">
        <v>66</v>
      </c>
      <c r="N4" s="15" t="s">
        <v>67</v>
      </c>
      <c r="O4" s="1" t="s">
        <v>68</v>
      </c>
      <c r="P4" s="1" t="s">
        <v>69</v>
      </c>
      <c r="Q4" s="15" t="s">
        <v>70</v>
      </c>
      <c r="R4" s="15" t="s">
        <v>71</v>
      </c>
      <c r="S4" s="1" t="s">
        <v>72</v>
      </c>
      <c r="T4" s="508" t="s">
        <v>73</v>
      </c>
      <c r="U4" s="1" t="s">
        <v>70</v>
      </c>
      <c r="V4" s="1" t="s">
        <v>74</v>
      </c>
      <c r="W4" s="15" t="s">
        <v>46</v>
      </c>
      <c r="X4" s="1" t="s">
        <v>75</v>
      </c>
      <c r="Y4" s="1" t="s">
        <v>68</v>
      </c>
      <c r="Z4" s="1" t="s">
        <v>69</v>
      </c>
      <c r="AA4" s="71" t="s">
        <v>73</v>
      </c>
      <c r="AB4" s="1" t="s">
        <v>45</v>
      </c>
      <c r="AC4" s="17" t="s">
        <v>70</v>
      </c>
      <c r="AD4" s="1" t="s">
        <v>76</v>
      </c>
      <c r="AE4" s="1" t="s">
        <v>47</v>
      </c>
      <c r="AF4" s="1" t="s">
        <v>77</v>
      </c>
      <c r="AG4" s="1" t="s">
        <v>78</v>
      </c>
      <c r="AH4" s="1" t="s">
        <v>70</v>
      </c>
      <c r="AI4" s="1" t="s">
        <v>79</v>
      </c>
      <c r="AJ4" s="1" t="s">
        <v>80</v>
      </c>
      <c r="AK4" s="1" t="s">
        <v>81</v>
      </c>
      <c r="AL4" s="1" t="s">
        <v>82</v>
      </c>
      <c r="AM4" s="71" t="s">
        <v>46</v>
      </c>
      <c r="AN4" s="1" t="s">
        <v>83</v>
      </c>
      <c r="AO4" s="1" t="s">
        <v>47</v>
      </c>
      <c r="AP4" s="1" t="s">
        <v>70</v>
      </c>
      <c r="AQ4" s="15" t="s">
        <v>84</v>
      </c>
      <c r="AR4" s="1" t="s">
        <v>85</v>
      </c>
      <c r="AS4" s="1" t="s">
        <v>86</v>
      </c>
      <c r="AT4" s="1" t="s">
        <v>87</v>
      </c>
      <c r="AU4" s="1" t="s">
        <v>88</v>
      </c>
      <c r="AV4" s="71" t="s">
        <v>46</v>
      </c>
      <c r="AW4" s="71" t="s">
        <v>46</v>
      </c>
      <c r="AX4" s="1" t="s">
        <v>89</v>
      </c>
      <c r="AY4" s="1" t="s">
        <v>72</v>
      </c>
      <c r="AZ4" s="1" t="s">
        <v>73</v>
      </c>
      <c r="BA4" s="1" t="s">
        <v>90</v>
      </c>
      <c r="BB4" s="1" t="s">
        <v>45</v>
      </c>
      <c r="BC4" s="1" t="s">
        <v>47</v>
      </c>
      <c r="BD4" s="1" t="s">
        <v>52</v>
      </c>
      <c r="BE4" s="1" t="s">
        <v>70</v>
      </c>
      <c r="BF4" s="71" t="s">
        <v>70</v>
      </c>
      <c r="BG4" s="71" t="s">
        <v>91</v>
      </c>
      <c r="BH4" s="71" t="s">
        <v>92</v>
      </c>
      <c r="BI4" s="71" t="s">
        <v>93</v>
      </c>
      <c r="BJ4" s="1" t="s">
        <v>94</v>
      </c>
      <c r="BK4" s="1" t="s">
        <v>95</v>
      </c>
      <c r="BL4" s="1" t="s">
        <v>47</v>
      </c>
      <c r="BM4" s="71" t="s">
        <v>48</v>
      </c>
      <c r="BN4" s="15" t="s">
        <v>49</v>
      </c>
      <c r="BO4" s="1" t="s">
        <v>96</v>
      </c>
      <c r="BP4" s="1" t="s">
        <v>52</v>
      </c>
      <c r="BQ4" s="1" t="s">
        <v>97</v>
      </c>
      <c r="BR4" s="71" t="s">
        <v>98</v>
      </c>
      <c r="BS4" s="71" t="s">
        <v>46</v>
      </c>
      <c r="BT4" s="71" t="s">
        <v>99</v>
      </c>
      <c r="BX4" s="352" t="s">
        <v>66</v>
      </c>
      <c r="BY4" s="71" t="s">
        <v>100</v>
      </c>
      <c r="BZ4" s="71" t="s">
        <v>101</v>
      </c>
      <c r="CA4" s="71" t="s">
        <v>102</v>
      </c>
      <c r="CB4" s="71" t="s">
        <v>103</v>
      </c>
    </row>
    <row r="5" spans="1:87">
      <c r="A5" s="823"/>
      <c r="B5" s="303" t="s">
        <v>104</v>
      </c>
      <c r="C5" s="507" t="s">
        <v>43</v>
      </c>
      <c r="D5" s="507" t="s">
        <v>57</v>
      </c>
      <c r="E5" s="35" t="s">
        <v>58</v>
      </c>
      <c r="F5" s="35" t="s">
        <v>59</v>
      </c>
      <c r="G5" s="35" t="s">
        <v>60</v>
      </c>
      <c r="H5" s="35" t="s">
        <v>61</v>
      </c>
      <c r="I5" s="35" t="s">
        <v>62</v>
      </c>
      <c r="J5" s="35" t="s">
        <v>63</v>
      </c>
      <c r="K5" s="35" t="s">
        <v>64</v>
      </c>
      <c r="L5" s="35" t="s">
        <v>65</v>
      </c>
      <c r="M5" s="35" t="s">
        <v>66</v>
      </c>
      <c r="N5" s="353" t="s">
        <v>67</v>
      </c>
      <c r="O5" s="35" t="s">
        <v>68</v>
      </c>
      <c r="P5" s="35" t="s">
        <v>69</v>
      </c>
      <c r="Q5" s="35" t="s">
        <v>105</v>
      </c>
      <c r="R5" s="353" t="s">
        <v>70</v>
      </c>
      <c r="S5" s="35" t="s">
        <v>106</v>
      </c>
      <c r="T5" s="35" t="s">
        <v>70</v>
      </c>
      <c r="U5" s="35" t="s">
        <v>107</v>
      </c>
      <c r="V5" s="507" t="s">
        <v>108</v>
      </c>
      <c r="W5" s="35" t="s">
        <v>68</v>
      </c>
      <c r="X5" s="35" t="s">
        <v>69</v>
      </c>
      <c r="Y5" s="71" t="s">
        <v>109</v>
      </c>
      <c r="Z5" s="35" t="s">
        <v>45</v>
      </c>
      <c r="AA5" s="35" t="s">
        <v>110</v>
      </c>
      <c r="AB5" s="35" t="s">
        <v>70</v>
      </c>
      <c r="AC5" s="35" t="s">
        <v>111</v>
      </c>
      <c r="AD5" s="71" t="s">
        <v>48</v>
      </c>
      <c r="AE5" s="35" t="s">
        <v>49</v>
      </c>
      <c r="AF5" s="35" t="s">
        <v>112</v>
      </c>
      <c r="AG5" s="35" t="s">
        <v>70</v>
      </c>
      <c r="AH5" s="35" t="s">
        <v>76</v>
      </c>
      <c r="AI5" s="35" t="s">
        <v>47</v>
      </c>
      <c r="AJ5" s="35" t="s">
        <v>77</v>
      </c>
      <c r="AK5" s="35" t="s">
        <v>78</v>
      </c>
      <c r="AL5" s="35" t="s">
        <v>70</v>
      </c>
      <c r="AM5" s="35" t="s">
        <v>113</v>
      </c>
      <c r="AN5" s="35" t="s">
        <v>47</v>
      </c>
      <c r="AO5" s="35" t="s">
        <v>70</v>
      </c>
      <c r="AP5" s="35" t="s">
        <v>114</v>
      </c>
      <c r="AQ5" s="35" t="s">
        <v>45</v>
      </c>
      <c r="AR5" s="35" t="s">
        <v>47</v>
      </c>
      <c r="AS5" s="35" t="s">
        <v>82</v>
      </c>
      <c r="AT5" s="35" t="s">
        <v>49</v>
      </c>
      <c r="AU5" s="35" t="s">
        <v>96</v>
      </c>
      <c r="AV5" s="35" t="s">
        <v>52</v>
      </c>
      <c r="AW5" s="35" t="s">
        <v>70</v>
      </c>
      <c r="AX5" s="35" t="s">
        <v>115</v>
      </c>
      <c r="AY5" s="35" t="s">
        <v>72</v>
      </c>
      <c r="AZ5" s="35" t="s">
        <v>73</v>
      </c>
      <c r="BA5" s="35" t="s">
        <v>45</v>
      </c>
      <c r="BB5" s="35" t="s">
        <v>47</v>
      </c>
      <c r="BC5" s="35" t="s">
        <v>48</v>
      </c>
      <c r="BD5" s="35" t="s">
        <v>49</v>
      </c>
      <c r="BE5" s="35" t="s">
        <v>116</v>
      </c>
      <c r="BF5" s="507" t="s">
        <v>70</v>
      </c>
      <c r="BG5" s="507" t="s">
        <v>70</v>
      </c>
      <c r="BH5" s="507" t="s">
        <v>70</v>
      </c>
      <c r="BI5" s="507" t="s">
        <v>70</v>
      </c>
      <c r="BJ5" s="507" t="s">
        <v>70</v>
      </c>
      <c r="BK5" s="507" t="s">
        <v>66</v>
      </c>
      <c r="BL5" s="507" t="s">
        <v>66</v>
      </c>
      <c r="BM5" s="507" t="s">
        <v>66</v>
      </c>
      <c r="BN5" s="507" t="s">
        <v>70</v>
      </c>
      <c r="BO5" s="507" t="s">
        <v>70</v>
      </c>
      <c r="BP5" s="507" t="s">
        <v>70</v>
      </c>
      <c r="BQ5" s="507" t="s">
        <v>70</v>
      </c>
      <c r="BR5" s="507" t="s">
        <v>70</v>
      </c>
      <c r="BS5" s="507" t="s">
        <v>70</v>
      </c>
      <c r="BT5" s="507" t="s">
        <v>70</v>
      </c>
      <c r="BU5" s="507" t="s">
        <v>70</v>
      </c>
      <c r="BV5" s="507" t="s">
        <v>70</v>
      </c>
      <c r="BW5" s="507" t="s">
        <v>70</v>
      </c>
      <c r="BX5" s="507" t="s">
        <v>46</v>
      </c>
      <c r="BY5" s="507" t="s">
        <v>70</v>
      </c>
      <c r="BZ5" s="507" t="s">
        <v>66</v>
      </c>
      <c r="CA5" s="507"/>
      <c r="CB5" s="507">
        <v>1932000</v>
      </c>
      <c r="CC5" s="354" t="s">
        <v>66</v>
      </c>
    </row>
    <row r="6" spans="1:87" ht="14.4">
      <c r="A6" s="824"/>
      <c r="B6" s="71" t="s">
        <v>42</v>
      </c>
      <c r="C6" s="71" t="s">
        <v>43</v>
      </c>
      <c r="D6" s="71" t="s">
        <v>117</v>
      </c>
      <c r="E6" s="10" t="s">
        <v>45</v>
      </c>
      <c r="F6" s="10" t="s">
        <v>46</v>
      </c>
      <c r="G6" s="10" t="s">
        <v>47</v>
      </c>
      <c r="H6" s="10" t="s">
        <v>46</v>
      </c>
      <c r="I6" s="10" t="s">
        <v>48</v>
      </c>
      <c r="J6" s="10" t="s">
        <v>46</v>
      </c>
      <c r="K6" s="10" t="s">
        <v>49</v>
      </c>
      <c r="L6" s="10" t="s">
        <v>46</v>
      </c>
      <c r="M6" s="10" t="s">
        <v>50</v>
      </c>
      <c r="N6" s="10" t="s">
        <v>46</v>
      </c>
      <c r="O6" s="10" t="s">
        <v>51</v>
      </c>
      <c r="P6" s="10" t="s">
        <v>46</v>
      </c>
      <c r="Q6" s="10" t="s">
        <v>52</v>
      </c>
      <c r="R6" s="10" t="s">
        <v>46</v>
      </c>
      <c r="S6" s="10" t="s">
        <v>53</v>
      </c>
      <c r="T6" s="10" t="s">
        <v>46</v>
      </c>
      <c r="U6" s="71" t="s">
        <v>46</v>
      </c>
      <c r="V6" s="10" t="s">
        <v>46</v>
      </c>
      <c r="W6" s="10" t="s">
        <v>46</v>
      </c>
      <c r="X6" s="10" t="s">
        <v>46</v>
      </c>
      <c r="Y6" s="10" t="s">
        <v>46</v>
      </c>
      <c r="Z6" s="71" t="s">
        <v>46</v>
      </c>
      <c r="AA6" s="508" t="s">
        <v>46</v>
      </c>
      <c r="AB6" s="71" t="s">
        <v>46</v>
      </c>
      <c r="AC6" s="71" t="s">
        <v>46</v>
      </c>
      <c r="AD6" s="71" t="s">
        <v>46</v>
      </c>
      <c r="AE6" s="71" t="s">
        <v>46</v>
      </c>
      <c r="AF6" s="71" t="s">
        <v>46</v>
      </c>
      <c r="AG6" s="71" t="s">
        <v>46</v>
      </c>
      <c r="AH6" s="71" t="s">
        <v>46</v>
      </c>
      <c r="AI6" s="71" t="s">
        <v>46</v>
      </c>
      <c r="AJ6" s="71" t="s">
        <v>46</v>
      </c>
      <c r="AK6" s="71" t="s">
        <v>46</v>
      </c>
      <c r="AL6" s="71" t="s">
        <v>46</v>
      </c>
      <c r="AM6" s="71" t="s">
        <v>46</v>
      </c>
      <c r="AN6" s="71" t="s">
        <v>46</v>
      </c>
      <c r="AO6" s="71" t="s">
        <v>46</v>
      </c>
      <c r="AP6" s="71" t="s">
        <v>46</v>
      </c>
      <c r="AQ6" s="71" t="s">
        <v>46</v>
      </c>
      <c r="AR6" s="71" t="s">
        <v>46</v>
      </c>
      <c r="AS6" s="71" t="s">
        <v>46</v>
      </c>
      <c r="AT6" s="71" t="s">
        <v>46</v>
      </c>
      <c r="AU6" s="71" t="s">
        <v>46</v>
      </c>
      <c r="AV6" s="71" t="s">
        <v>46</v>
      </c>
      <c r="AW6" s="71" t="s">
        <v>46</v>
      </c>
      <c r="AX6" s="71" t="s">
        <v>46</v>
      </c>
      <c r="AY6" s="71" t="s">
        <v>46</v>
      </c>
      <c r="AZ6" s="71" t="s">
        <v>46</v>
      </c>
      <c r="BA6" s="71" t="s">
        <v>46</v>
      </c>
      <c r="BB6" s="71" t="s">
        <v>46</v>
      </c>
      <c r="BC6" s="71" t="s">
        <v>46</v>
      </c>
      <c r="BD6" s="71" t="s">
        <v>46</v>
      </c>
      <c r="BE6" s="71" t="s">
        <v>46</v>
      </c>
      <c r="BF6" s="71" t="s">
        <v>46</v>
      </c>
      <c r="BG6" s="71" t="s">
        <v>46</v>
      </c>
      <c r="BH6" s="71" t="s">
        <v>46</v>
      </c>
      <c r="BI6" s="71" t="s">
        <v>46</v>
      </c>
      <c r="BJ6" s="71" t="s">
        <v>46</v>
      </c>
      <c r="BK6" s="71" t="s">
        <v>46</v>
      </c>
      <c r="BL6" s="71" t="s">
        <v>46</v>
      </c>
      <c r="BM6" s="71" t="s">
        <v>46</v>
      </c>
      <c r="BN6" s="71" t="s">
        <v>46</v>
      </c>
      <c r="BO6" s="71" t="s">
        <v>46</v>
      </c>
      <c r="BP6" s="71" t="s">
        <v>46</v>
      </c>
      <c r="BQ6" s="71" t="s">
        <v>46</v>
      </c>
      <c r="BR6" s="71" t="s">
        <v>46</v>
      </c>
      <c r="BS6" s="71" t="s">
        <v>46</v>
      </c>
      <c r="BT6" s="71" t="s">
        <v>46</v>
      </c>
      <c r="BU6" s="71" t="s">
        <v>46</v>
      </c>
      <c r="BV6" s="71" t="s">
        <v>46</v>
      </c>
      <c r="BW6" s="71" t="s">
        <v>46</v>
      </c>
      <c r="BX6" s="71" t="s">
        <v>46</v>
      </c>
      <c r="BY6" s="71" t="s">
        <v>46</v>
      </c>
      <c r="BZ6" s="71" t="s">
        <v>46</v>
      </c>
      <c r="CB6" s="71">
        <v>5048000</v>
      </c>
      <c r="CC6" s="352" t="s">
        <v>46</v>
      </c>
    </row>
    <row r="7" spans="1:87" ht="14.4">
      <c r="A7" s="824"/>
      <c r="B7" s="509" t="s">
        <v>118</v>
      </c>
      <c r="C7" s="71" t="s">
        <v>56</v>
      </c>
      <c r="D7" s="507" t="s">
        <v>119</v>
      </c>
      <c r="E7" s="1" t="s">
        <v>58</v>
      </c>
      <c r="F7" s="1" t="s">
        <v>59</v>
      </c>
      <c r="G7" s="1" t="s">
        <v>60</v>
      </c>
      <c r="H7" s="1" t="s">
        <v>61</v>
      </c>
      <c r="I7" s="1" t="s">
        <v>62</v>
      </c>
      <c r="J7" s="1" t="s">
        <v>63</v>
      </c>
      <c r="K7" s="1" t="s">
        <v>64</v>
      </c>
      <c r="L7" s="1" t="s">
        <v>65</v>
      </c>
      <c r="M7" s="1" t="s">
        <v>66</v>
      </c>
      <c r="N7" s="15" t="s">
        <v>67</v>
      </c>
      <c r="O7" s="1" t="s">
        <v>68</v>
      </c>
      <c r="P7" s="1" t="s">
        <v>69</v>
      </c>
      <c r="Q7" s="15" t="s">
        <v>70</v>
      </c>
      <c r="R7" s="15" t="s">
        <v>71</v>
      </c>
      <c r="S7" s="1" t="s">
        <v>72</v>
      </c>
      <c r="T7" s="508" t="s">
        <v>73</v>
      </c>
      <c r="U7" s="1" t="s">
        <v>70</v>
      </c>
      <c r="V7" s="1" t="s">
        <v>74</v>
      </c>
      <c r="W7" s="15" t="s">
        <v>46</v>
      </c>
      <c r="X7" s="1" t="s">
        <v>75</v>
      </c>
      <c r="Y7" s="1" t="s">
        <v>68</v>
      </c>
      <c r="Z7" s="1" t="s">
        <v>69</v>
      </c>
      <c r="AA7" s="71" t="s">
        <v>73</v>
      </c>
      <c r="AB7" s="1" t="s">
        <v>45</v>
      </c>
      <c r="AC7" s="17" t="s">
        <v>70</v>
      </c>
      <c r="AD7" s="1" t="s">
        <v>76</v>
      </c>
      <c r="AE7" s="1" t="s">
        <v>47</v>
      </c>
      <c r="AF7" s="1" t="s">
        <v>77</v>
      </c>
      <c r="AG7" s="1" t="s">
        <v>78</v>
      </c>
      <c r="AH7" s="1" t="s">
        <v>70</v>
      </c>
      <c r="AI7" s="1" t="s">
        <v>79</v>
      </c>
      <c r="AJ7" s="1" t="s">
        <v>80</v>
      </c>
      <c r="AK7" s="1" t="s">
        <v>81</v>
      </c>
      <c r="AL7" s="1" t="s">
        <v>82</v>
      </c>
      <c r="AM7" s="71" t="s">
        <v>46</v>
      </c>
      <c r="AN7" s="1" t="s">
        <v>83</v>
      </c>
      <c r="AO7" s="1" t="s">
        <v>47</v>
      </c>
      <c r="AP7" s="1" t="s">
        <v>70</v>
      </c>
      <c r="AQ7" s="15" t="s">
        <v>84</v>
      </c>
      <c r="AR7" s="1" t="s">
        <v>85</v>
      </c>
      <c r="AS7" s="1" t="s">
        <v>86</v>
      </c>
      <c r="AT7" s="1" t="s">
        <v>87</v>
      </c>
      <c r="AU7" s="1" t="s">
        <v>88</v>
      </c>
      <c r="AV7" s="71" t="s">
        <v>46</v>
      </c>
      <c r="AW7" s="71" t="s">
        <v>46</v>
      </c>
      <c r="AX7" s="1" t="s">
        <v>89</v>
      </c>
      <c r="AY7" s="1" t="s">
        <v>72</v>
      </c>
      <c r="AZ7" s="1" t="s">
        <v>73</v>
      </c>
      <c r="BA7" s="1" t="s">
        <v>90</v>
      </c>
      <c r="BB7" s="1" t="s">
        <v>45</v>
      </c>
      <c r="BC7" s="1" t="s">
        <v>47</v>
      </c>
      <c r="BD7" s="1" t="s">
        <v>52</v>
      </c>
      <c r="BE7" s="1" t="s">
        <v>70</v>
      </c>
      <c r="BF7" s="71" t="s">
        <v>70</v>
      </c>
      <c r="BG7" s="71" t="s">
        <v>91</v>
      </c>
      <c r="BH7" s="71" t="s">
        <v>92</v>
      </c>
      <c r="BI7" s="71" t="s">
        <v>93</v>
      </c>
      <c r="BJ7" s="1" t="s">
        <v>94</v>
      </c>
      <c r="BK7" s="1" t="s">
        <v>95</v>
      </c>
      <c r="BL7" s="1" t="s">
        <v>47</v>
      </c>
      <c r="BM7" s="71" t="s">
        <v>48</v>
      </c>
      <c r="BN7" s="15" t="s">
        <v>49</v>
      </c>
      <c r="BO7" s="1" t="s">
        <v>96</v>
      </c>
      <c r="BP7" s="1" t="s">
        <v>52</v>
      </c>
      <c r="BQ7" s="1" t="s">
        <v>97</v>
      </c>
      <c r="BR7" s="71" t="s">
        <v>98</v>
      </c>
      <c r="BS7" s="71" t="s">
        <v>46</v>
      </c>
      <c r="BT7" s="71" t="s">
        <v>99</v>
      </c>
      <c r="BX7" s="352" t="s">
        <v>66</v>
      </c>
      <c r="BY7" s="71" t="s">
        <v>100</v>
      </c>
      <c r="BZ7" s="71" t="s">
        <v>101</v>
      </c>
      <c r="CA7" s="71" t="s">
        <v>102</v>
      </c>
      <c r="CB7" s="71" t="s">
        <v>103</v>
      </c>
      <c r="CC7" s="352" t="s">
        <v>66</v>
      </c>
    </row>
    <row r="8" spans="1:87">
      <c r="A8" s="824"/>
      <c r="B8" s="303" t="s">
        <v>120</v>
      </c>
      <c r="C8" s="507" t="s">
        <v>43</v>
      </c>
      <c r="D8" s="507" t="s">
        <v>119</v>
      </c>
      <c r="E8" s="35" t="s">
        <v>58</v>
      </c>
      <c r="F8" s="35" t="s">
        <v>59</v>
      </c>
      <c r="G8" s="35" t="s">
        <v>60</v>
      </c>
      <c r="H8" s="35" t="s">
        <v>61</v>
      </c>
      <c r="I8" s="35" t="s">
        <v>62</v>
      </c>
      <c r="J8" s="35" t="s">
        <v>63</v>
      </c>
      <c r="K8" s="35" t="s">
        <v>64</v>
      </c>
      <c r="L8" s="35" t="s">
        <v>65</v>
      </c>
      <c r="M8" s="35" t="s">
        <v>66</v>
      </c>
      <c r="N8" s="353" t="s">
        <v>67</v>
      </c>
      <c r="O8" s="35" t="s">
        <v>68</v>
      </c>
      <c r="P8" s="35" t="s">
        <v>69</v>
      </c>
      <c r="Q8" s="35" t="s">
        <v>105</v>
      </c>
      <c r="R8" s="353" t="s">
        <v>70</v>
      </c>
      <c r="S8" s="35" t="s">
        <v>106</v>
      </c>
      <c r="T8" s="35" t="s">
        <v>70</v>
      </c>
      <c r="U8" s="35" t="s">
        <v>107</v>
      </c>
      <c r="V8" s="507" t="s">
        <v>108</v>
      </c>
      <c r="W8" s="35" t="s">
        <v>68</v>
      </c>
      <c r="X8" s="35" t="s">
        <v>69</v>
      </c>
      <c r="Y8" s="71" t="s">
        <v>109</v>
      </c>
      <c r="Z8" s="35" t="s">
        <v>45</v>
      </c>
      <c r="AA8" s="35" t="s">
        <v>110</v>
      </c>
      <c r="AB8" s="35" t="s">
        <v>70</v>
      </c>
      <c r="AC8" s="35" t="s">
        <v>111</v>
      </c>
      <c r="AD8" s="71" t="s">
        <v>48</v>
      </c>
      <c r="AE8" s="35" t="s">
        <v>49</v>
      </c>
      <c r="AF8" s="35" t="s">
        <v>112</v>
      </c>
      <c r="AG8" s="35" t="s">
        <v>70</v>
      </c>
      <c r="AH8" s="35" t="s">
        <v>76</v>
      </c>
      <c r="AI8" s="35" t="s">
        <v>47</v>
      </c>
      <c r="AJ8" s="35" t="s">
        <v>77</v>
      </c>
      <c r="AK8" s="35" t="s">
        <v>78</v>
      </c>
      <c r="AL8" s="35" t="s">
        <v>70</v>
      </c>
      <c r="AM8" s="35" t="s">
        <v>113</v>
      </c>
      <c r="AN8" s="35" t="s">
        <v>47</v>
      </c>
      <c r="AO8" s="35" t="s">
        <v>70</v>
      </c>
      <c r="AP8" s="35" t="s">
        <v>114</v>
      </c>
      <c r="AQ8" s="35" t="s">
        <v>45</v>
      </c>
      <c r="AR8" s="35" t="s">
        <v>47</v>
      </c>
      <c r="AS8" s="35" t="s">
        <v>82</v>
      </c>
      <c r="AT8" s="35" t="s">
        <v>49</v>
      </c>
      <c r="AU8" s="35" t="s">
        <v>96</v>
      </c>
      <c r="AV8" s="35" t="s">
        <v>52</v>
      </c>
      <c r="AW8" s="35" t="s">
        <v>70</v>
      </c>
      <c r="AX8" s="35" t="s">
        <v>115</v>
      </c>
      <c r="AY8" s="35" t="s">
        <v>72</v>
      </c>
      <c r="AZ8" s="35" t="s">
        <v>73</v>
      </c>
      <c r="BA8" s="35" t="s">
        <v>45</v>
      </c>
      <c r="BB8" s="35" t="s">
        <v>47</v>
      </c>
      <c r="BC8" s="35" t="s">
        <v>48</v>
      </c>
      <c r="BD8" s="35" t="s">
        <v>49</v>
      </c>
      <c r="BE8" s="35" t="s">
        <v>116</v>
      </c>
      <c r="BF8" s="507" t="s">
        <v>70</v>
      </c>
      <c r="BG8" s="507" t="s">
        <v>70</v>
      </c>
      <c r="BH8" s="507" t="s">
        <v>70</v>
      </c>
      <c r="BI8" s="507" t="s">
        <v>70</v>
      </c>
      <c r="BJ8" s="507" t="s">
        <v>70</v>
      </c>
      <c r="BK8" s="507" t="s">
        <v>66</v>
      </c>
      <c r="BL8" s="507" t="s">
        <v>66</v>
      </c>
      <c r="BM8" s="507" t="s">
        <v>66</v>
      </c>
      <c r="BN8" s="507" t="s">
        <v>70</v>
      </c>
      <c r="BO8" s="507" t="s">
        <v>70</v>
      </c>
      <c r="BP8" s="507" t="s">
        <v>70</v>
      </c>
      <c r="BQ8" s="507" t="s">
        <v>70</v>
      </c>
      <c r="BR8" s="507" t="s">
        <v>70</v>
      </c>
      <c r="BS8" s="507" t="s">
        <v>70</v>
      </c>
      <c r="BT8" s="507" t="s">
        <v>70</v>
      </c>
      <c r="BU8" s="507" t="s">
        <v>70</v>
      </c>
      <c r="BV8" s="507" t="s">
        <v>70</v>
      </c>
      <c r="BW8" s="507" t="s">
        <v>70</v>
      </c>
      <c r="BX8" s="507" t="s">
        <v>46</v>
      </c>
      <c r="BY8" s="507" t="s">
        <v>70</v>
      </c>
      <c r="BZ8" s="507" t="s">
        <v>66</v>
      </c>
      <c r="CA8" s="507"/>
      <c r="CB8" s="507">
        <v>1932000</v>
      </c>
      <c r="CC8" s="354" t="s">
        <v>66</v>
      </c>
    </row>
    <row r="9" spans="1:87">
      <c r="B9" s="71" t="s">
        <v>121</v>
      </c>
    </row>
  </sheetData>
  <mergeCells count="2">
    <mergeCell ref="A3:A5"/>
    <mergeCell ref="A6:A8"/>
  </mergeCells>
  <phoneticPr fontId="4"/>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F400C6-139A-4E31-843D-E68D4DEB9862}">
  <sheetPr>
    <tabColor rgb="FFFFC000"/>
    <pageSetUpPr fitToPage="1"/>
  </sheetPr>
  <dimension ref="B1:P90"/>
  <sheetViews>
    <sheetView view="pageBreakPreview" topLeftCell="A2" zoomScale="85" zoomScaleNormal="100" zoomScaleSheetLayoutView="85" workbookViewId="0">
      <selection activeCell="G34" sqref="G34"/>
    </sheetView>
  </sheetViews>
  <sheetFormatPr defaultRowHeight="13.2" outlineLevelCol="1"/>
  <cols>
    <col min="1" max="1" width="3.6640625" style="306" customWidth="1"/>
    <col min="2" max="2" width="24.6640625" style="306" customWidth="1"/>
    <col min="3" max="15" width="12.88671875" style="306" customWidth="1"/>
    <col min="16" max="16" width="11.88671875" style="306" customWidth="1" outlineLevel="1"/>
    <col min="17" max="260" width="9" style="306"/>
    <col min="261" max="261" width="14.33203125" style="306" customWidth="1"/>
    <col min="262" max="270" width="9.109375" style="306" customWidth="1"/>
    <col min="271" max="271" width="12" style="306" customWidth="1"/>
    <col min="272" max="272" width="11.88671875" style="306" customWidth="1"/>
    <col min="273" max="516" width="9" style="306"/>
    <col min="517" max="517" width="14.33203125" style="306" customWidth="1"/>
    <col min="518" max="526" width="9.109375" style="306" customWidth="1"/>
    <col min="527" max="527" width="12" style="306" customWidth="1"/>
    <col min="528" max="528" width="11.88671875" style="306" customWidth="1"/>
    <col min="529" max="772" width="9" style="306"/>
    <col min="773" max="773" width="14.33203125" style="306" customWidth="1"/>
    <col min="774" max="782" width="9.109375" style="306" customWidth="1"/>
    <col min="783" max="783" width="12" style="306" customWidth="1"/>
    <col min="784" max="784" width="11.88671875" style="306" customWidth="1"/>
    <col min="785" max="1028" width="9" style="306"/>
    <col min="1029" max="1029" width="14.33203125" style="306" customWidth="1"/>
    <col min="1030" max="1038" width="9.109375" style="306" customWidth="1"/>
    <col min="1039" max="1039" width="12" style="306" customWidth="1"/>
    <col min="1040" max="1040" width="11.88671875" style="306" customWidth="1"/>
    <col min="1041" max="1284" width="9" style="306"/>
    <col min="1285" max="1285" width="14.33203125" style="306" customWidth="1"/>
    <col min="1286" max="1294" width="9.109375" style="306" customWidth="1"/>
    <col min="1295" max="1295" width="12" style="306" customWidth="1"/>
    <col min="1296" max="1296" width="11.88671875" style="306" customWidth="1"/>
    <col min="1297" max="1540" width="9" style="306"/>
    <col min="1541" max="1541" width="14.33203125" style="306" customWidth="1"/>
    <col min="1542" max="1550" width="9.109375" style="306" customWidth="1"/>
    <col min="1551" max="1551" width="12" style="306" customWidth="1"/>
    <col min="1552" max="1552" width="11.88671875" style="306" customWidth="1"/>
    <col min="1553" max="1796" width="9" style="306"/>
    <col min="1797" max="1797" width="14.33203125" style="306" customWidth="1"/>
    <col min="1798" max="1806" width="9.109375" style="306" customWidth="1"/>
    <col min="1807" max="1807" width="12" style="306" customWidth="1"/>
    <col min="1808" max="1808" width="11.88671875" style="306" customWidth="1"/>
    <col min="1809" max="2052" width="9" style="306"/>
    <col min="2053" max="2053" width="14.33203125" style="306" customWidth="1"/>
    <col min="2054" max="2062" width="9.109375" style="306" customWidth="1"/>
    <col min="2063" max="2063" width="12" style="306" customWidth="1"/>
    <col min="2064" max="2064" width="11.88671875" style="306" customWidth="1"/>
    <col min="2065" max="2308" width="9" style="306"/>
    <col min="2309" max="2309" width="14.33203125" style="306" customWidth="1"/>
    <col min="2310" max="2318" width="9.109375" style="306" customWidth="1"/>
    <col min="2319" max="2319" width="12" style="306" customWidth="1"/>
    <col min="2320" max="2320" width="11.88671875" style="306" customWidth="1"/>
    <col min="2321" max="2564" width="9" style="306"/>
    <col min="2565" max="2565" width="14.33203125" style="306" customWidth="1"/>
    <col min="2566" max="2574" width="9.109375" style="306" customWidth="1"/>
    <col min="2575" max="2575" width="12" style="306" customWidth="1"/>
    <col min="2576" max="2576" width="11.88671875" style="306" customWidth="1"/>
    <col min="2577" max="2820" width="9" style="306"/>
    <col min="2821" max="2821" width="14.33203125" style="306" customWidth="1"/>
    <col min="2822" max="2830" width="9.109375" style="306" customWidth="1"/>
    <col min="2831" max="2831" width="12" style="306" customWidth="1"/>
    <col min="2832" max="2832" width="11.88671875" style="306" customWidth="1"/>
    <col min="2833" max="3076" width="9" style="306"/>
    <col min="3077" max="3077" width="14.33203125" style="306" customWidth="1"/>
    <col min="3078" max="3086" width="9.109375" style="306" customWidth="1"/>
    <col min="3087" max="3087" width="12" style="306" customWidth="1"/>
    <col min="3088" max="3088" width="11.88671875" style="306" customWidth="1"/>
    <col min="3089" max="3332" width="9" style="306"/>
    <col min="3333" max="3333" width="14.33203125" style="306" customWidth="1"/>
    <col min="3334" max="3342" width="9.109375" style="306" customWidth="1"/>
    <col min="3343" max="3343" width="12" style="306" customWidth="1"/>
    <col min="3344" max="3344" width="11.88671875" style="306" customWidth="1"/>
    <col min="3345" max="3588" width="9" style="306"/>
    <col min="3589" max="3589" width="14.33203125" style="306" customWidth="1"/>
    <col min="3590" max="3598" width="9.109375" style="306" customWidth="1"/>
    <col min="3599" max="3599" width="12" style="306" customWidth="1"/>
    <col min="3600" max="3600" width="11.88671875" style="306" customWidth="1"/>
    <col min="3601" max="3844" width="9" style="306"/>
    <col min="3845" max="3845" width="14.33203125" style="306" customWidth="1"/>
    <col min="3846" max="3854" width="9.109375" style="306" customWidth="1"/>
    <col min="3855" max="3855" width="12" style="306" customWidth="1"/>
    <col min="3856" max="3856" width="11.88671875" style="306" customWidth="1"/>
    <col min="3857" max="4100" width="9" style="306"/>
    <col min="4101" max="4101" width="14.33203125" style="306" customWidth="1"/>
    <col min="4102" max="4110" width="9.109375" style="306" customWidth="1"/>
    <col min="4111" max="4111" width="12" style="306" customWidth="1"/>
    <col min="4112" max="4112" width="11.88671875" style="306" customWidth="1"/>
    <col min="4113" max="4356" width="9" style="306"/>
    <col min="4357" max="4357" width="14.33203125" style="306" customWidth="1"/>
    <col min="4358" max="4366" width="9.109375" style="306" customWidth="1"/>
    <col min="4367" max="4367" width="12" style="306" customWidth="1"/>
    <col min="4368" max="4368" width="11.88671875" style="306" customWidth="1"/>
    <col min="4369" max="4612" width="9" style="306"/>
    <col min="4613" max="4613" width="14.33203125" style="306" customWidth="1"/>
    <col min="4614" max="4622" width="9.109375" style="306" customWidth="1"/>
    <col min="4623" max="4623" width="12" style="306" customWidth="1"/>
    <col min="4624" max="4624" width="11.88671875" style="306" customWidth="1"/>
    <col min="4625" max="4868" width="9" style="306"/>
    <col min="4869" max="4869" width="14.33203125" style="306" customWidth="1"/>
    <col min="4870" max="4878" width="9.109375" style="306" customWidth="1"/>
    <col min="4879" max="4879" width="12" style="306" customWidth="1"/>
    <col min="4880" max="4880" width="11.88671875" style="306" customWidth="1"/>
    <col min="4881" max="5124" width="9" style="306"/>
    <col min="5125" max="5125" width="14.33203125" style="306" customWidth="1"/>
    <col min="5126" max="5134" width="9.109375" style="306" customWidth="1"/>
    <col min="5135" max="5135" width="12" style="306" customWidth="1"/>
    <col min="5136" max="5136" width="11.88671875" style="306" customWidth="1"/>
    <col min="5137" max="5380" width="9" style="306"/>
    <col min="5381" max="5381" width="14.33203125" style="306" customWidth="1"/>
    <col min="5382" max="5390" width="9.109375" style="306" customWidth="1"/>
    <col min="5391" max="5391" width="12" style="306" customWidth="1"/>
    <col min="5392" max="5392" width="11.88671875" style="306" customWidth="1"/>
    <col min="5393" max="5636" width="9" style="306"/>
    <col min="5637" max="5637" width="14.33203125" style="306" customWidth="1"/>
    <col min="5638" max="5646" width="9.109375" style="306" customWidth="1"/>
    <col min="5647" max="5647" width="12" style="306" customWidth="1"/>
    <col min="5648" max="5648" width="11.88671875" style="306" customWidth="1"/>
    <col min="5649" max="5892" width="9" style="306"/>
    <col min="5893" max="5893" width="14.33203125" style="306" customWidth="1"/>
    <col min="5894" max="5902" width="9.109375" style="306" customWidth="1"/>
    <col min="5903" max="5903" width="12" style="306" customWidth="1"/>
    <col min="5904" max="5904" width="11.88671875" style="306" customWidth="1"/>
    <col min="5905" max="6148" width="9" style="306"/>
    <col min="6149" max="6149" width="14.33203125" style="306" customWidth="1"/>
    <col min="6150" max="6158" width="9.109375" style="306" customWidth="1"/>
    <col min="6159" max="6159" width="12" style="306" customWidth="1"/>
    <col min="6160" max="6160" width="11.88671875" style="306" customWidth="1"/>
    <col min="6161" max="6404" width="9" style="306"/>
    <col min="6405" max="6405" width="14.33203125" style="306" customWidth="1"/>
    <col min="6406" max="6414" width="9.109375" style="306" customWidth="1"/>
    <col min="6415" max="6415" width="12" style="306" customWidth="1"/>
    <col min="6416" max="6416" width="11.88671875" style="306" customWidth="1"/>
    <col min="6417" max="6660" width="9" style="306"/>
    <col min="6661" max="6661" width="14.33203125" style="306" customWidth="1"/>
    <col min="6662" max="6670" width="9.109375" style="306" customWidth="1"/>
    <col min="6671" max="6671" width="12" style="306" customWidth="1"/>
    <col min="6672" max="6672" width="11.88671875" style="306" customWidth="1"/>
    <col min="6673" max="6916" width="9" style="306"/>
    <col min="6917" max="6917" width="14.33203125" style="306" customWidth="1"/>
    <col min="6918" max="6926" width="9.109375" style="306" customWidth="1"/>
    <col min="6927" max="6927" width="12" style="306" customWidth="1"/>
    <col min="6928" max="6928" width="11.88671875" style="306" customWidth="1"/>
    <col min="6929" max="7172" width="9" style="306"/>
    <col min="7173" max="7173" width="14.33203125" style="306" customWidth="1"/>
    <col min="7174" max="7182" width="9.109375" style="306" customWidth="1"/>
    <col min="7183" max="7183" width="12" style="306" customWidth="1"/>
    <col min="7184" max="7184" width="11.88671875" style="306" customWidth="1"/>
    <col min="7185" max="7428" width="9" style="306"/>
    <col min="7429" max="7429" width="14.33203125" style="306" customWidth="1"/>
    <col min="7430" max="7438" width="9.109375" style="306" customWidth="1"/>
    <col min="7439" max="7439" width="12" style="306" customWidth="1"/>
    <col min="7440" max="7440" width="11.88671875" style="306" customWidth="1"/>
    <col min="7441" max="7684" width="9" style="306"/>
    <col min="7685" max="7685" width="14.33203125" style="306" customWidth="1"/>
    <col min="7686" max="7694" width="9.109375" style="306" customWidth="1"/>
    <col min="7695" max="7695" width="12" style="306" customWidth="1"/>
    <col min="7696" max="7696" width="11.88671875" style="306" customWidth="1"/>
    <col min="7697" max="7940" width="9" style="306"/>
    <col min="7941" max="7941" width="14.33203125" style="306" customWidth="1"/>
    <col min="7942" max="7950" width="9.109375" style="306" customWidth="1"/>
    <col min="7951" max="7951" width="12" style="306" customWidth="1"/>
    <col min="7952" max="7952" width="11.88671875" style="306" customWidth="1"/>
    <col min="7953" max="8196" width="9" style="306"/>
    <col min="8197" max="8197" width="14.33203125" style="306" customWidth="1"/>
    <col min="8198" max="8206" width="9.109375" style="306" customWidth="1"/>
    <col min="8207" max="8207" width="12" style="306" customWidth="1"/>
    <col min="8208" max="8208" width="11.88671875" style="306" customWidth="1"/>
    <col min="8209" max="8452" width="9" style="306"/>
    <col min="8453" max="8453" width="14.33203125" style="306" customWidth="1"/>
    <col min="8454" max="8462" width="9.109375" style="306" customWidth="1"/>
    <col min="8463" max="8463" width="12" style="306" customWidth="1"/>
    <col min="8464" max="8464" width="11.88671875" style="306" customWidth="1"/>
    <col min="8465" max="8708" width="9" style="306"/>
    <col min="8709" max="8709" width="14.33203125" style="306" customWidth="1"/>
    <col min="8710" max="8718" width="9.109375" style="306" customWidth="1"/>
    <col min="8719" max="8719" width="12" style="306" customWidth="1"/>
    <col min="8720" max="8720" width="11.88671875" style="306" customWidth="1"/>
    <col min="8721" max="8964" width="9" style="306"/>
    <col min="8965" max="8965" width="14.33203125" style="306" customWidth="1"/>
    <col min="8966" max="8974" width="9.109375" style="306" customWidth="1"/>
    <col min="8975" max="8975" width="12" style="306" customWidth="1"/>
    <col min="8976" max="8976" width="11.88671875" style="306" customWidth="1"/>
    <col min="8977" max="9220" width="9" style="306"/>
    <col min="9221" max="9221" width="14.33203125" style="306" customWidth="1"/>
    <col min="9222" max="9230" width="9.109375" style="306" customWidth="1"/>
    <col min="9231" max="9231" width="12" style="306" customWidth="1"/>
    <col min="9232" max="9232" width="11.88671875" style="306" customWidth="1"/>
    <col min="9233" max="9476" width="9" style="306"/>
    <col min="9477" max="9477" width="14.33203125" style="306" customWidth="1"/>
    <col min="9478" max="9486" width="9.109375" style="306" customWidth="1"/>
    <col min="9487" max="9487" width="12" style="306" customWidth="1"/>
    <col min="9488" max="9488" width="11.88671875" style="306" customWidth="1"/>
    <col min="9489" max="9732" width="9" style="306"/>
    <col min="9733" max="9733" width="14.33203125" style="306" customWidth="1"/>
    <col min="9734" max="9742" width="9.109375" style="306" customWidth="1"/>
    <col min="9743" max="9743" width="12" style="306" customWidth="1"/>
    <col min="9744" max="9744" width="11.88671875" style="306" customWidth="1"/>
    <col min="9745" max="9988" width="9" style="306"/>
    <col min="9989" max="9989" width="14.33203125" style="306" customWidth="1"/>
    <col min="9990" max="9998" width="9.109375" style="306" customWidth="1"/>
    <col min="9999" max="9999" width="12" style="306" customWidth="1"/>
    <col min="10000" max="10000" width="11.88671875" style="306" customWidth="1"/>
    <col min="10001" max="10244" width="9" style="306"/>
    <col min="10245" max="10245" width="14.33203125" style="306" customWidth="1"/>
    <col min="10246" max="10254" width="9.109375" style="306" customWidth="1"/>
    <col min="10255" max="10255" width="12" style="306" customWidth="1"/>
    <col min="10256" max="10256" width="11.88671875" style="306" customWidth="1"/>
    <col min="10257" max="10500" width="9" style="306"/>
    <col min="10501" max="10501" width="14.33203125" style="306" customWidth="1"/>
    <col min="10502" max="10510" width="9.109375" style="306" customWidth="1"/>
    <col min="10511" max="10511" width="12" style="306" customWidth="1"/>
    <col min="10512" max="10512" width="11.88671875" style="306" customWidth="1"/>
    <col min="10513" max="10756" width="9" style="306"/>
    <col min="10757" max="10757" width="14.33203125" style="306" customWidth="1"/>
    <col min="10758" max="10766" width="9.109375" style="306" customWidth="1"/>
    <col min="10767" max="10767" width="12" style="306" customWidth="1"/>
    <col min="10768" max="10768" width="11.88671875" style="306" customWidth="1"/>
    <col min="10769" max="11012" width="9" style="306"/>
    <col min="11013" max="11013" width="14.33203125" style="306" customWidth="1"/>
    <col min="11014" max="11022" width="9.109375" style="306" customWidth="1"/>
    <col min="11023" max="11023" width="12" style="306" customWidth="1"/>
    <col min="11024" max="11024" width="11.88671875" style="306" customWidth="1"/>
    <col min="11025" max="11268" width="9" style="306"/>
    <col min="11269" max="11269" width="14.33203125" style="306" customWidth="1"/>
    <col min="11270" max="11278" width="9.109375" style="306" customWidth="1"/>
    <col min="11279" max="11279" width="12" style="306" customWidth="1"/>
    <col min="11280" max="11280" width="11.88671875" style="306" customWidth="1"/>
    <col min="11281" max="11524" width="9" style="306"/>
    <col min="11525" max="11525" width="14.33203125" style="306" customWidth="1"/>
    <col min="11526" max="11534" width="9.109375" style="306" customWidth="1"/>
    <col min="11535" max="11535" width="12" style="306" customWidth="1"/>
    <col min="11536" max="11536" width="11.88671875" style="306" customWidth="1"/>
    <col min="11537" max="11780" width="9" style="306"/>
    <col min="11781" max="11781" width="14.33203125" style="306" customWidth="1"/>
    <col min="11782" max="11790" width="9.109375" style="306" customWidth="1"/>
    <col min="11791" max="11791" width="12" style="306" customWidth="1"/>
    <col min="11792" max="11792" width="11.88671875" style="306" customWidth="1"/>
    <col min="11793" max="12036" width="9" style="306"/>
    <col min="12037" max="12037" width="14.33203125" style="306" customWidth="1"/>
    <col min="12038" max="12046" width="9.109375" style="306" customWidth="1"/>
    <col min="12047" max="12047" width="12" style="306" customWidth="1"/>
    <col min="12048" max="12048" width="11.88671875" style="306" customWidth="1"/>
    <col min="12049" max="12292" width="9" style="306"/>
    <col min="12293" max="12293" width="14.33203125" style="306" customWidth="1"/>
    <col min="12294" max="12302" width="9.109375" style="306" customWidth="1"/>
    <col min="12303" max="12303" width="12" style="306" customWidth="1"/>
    <col min="12304" max="12304" width="11.88671875" style="306" customWidth="1"/>
    <col min="12305" max="12548" width="9" style="306"/>
    <col min="12549" max="12549" width="14.33203125" style="306" customWidth="1"/>
    <col min="12550" max="12558" width="9.109375" style="306" customWidth="1"/>
    <col min="12559" max="12559" width="12" style="306" customWidth="1"/>
    <col min="12560" max="12560" width="11.88671875" style="306" customWidth="1"/>
    <col min="12561" max="12804" width="9" style="306"/>
    <col min="12805" max="12805" width="14.33203125" style="306" customWidth="1"/>
    <col min="12806" max="12814" width="9.109375" style="306" customWidth="1"/>
    <col min="12815" max="12815" width="12" style="306" customWidth="1"/>
    <col min="12816" max="12816" width="11.88671875" style="306" customWidth="1"/>
    <col min="12817" max="13060" width="9" style="306"/>
    <col min="13061" max="13061" width="14.33203125" style="306" customWidth="1"/>
    <col min="13062" max="13070" width="9.109375" style="306" customWidth="1"/>
    <col min="13071" max="13071" width="12" style="306" customWidth="1"/>
    <col min="13072" max="13072" width="11.88671875" style="306" customWidth="1"/>
    <col min="13073" max="13316" width="9" style="306"/>
    <col min="13317" max="13317" width="14.33203125" style="306" customWidth="1"/>
    <col min="13318" max="13326" width="9.109375" style="306" customWidth="1"/>
    <col min="13327" max="13327" width="12" style="306" customWidth="1"/>
    <col min="13328" max="13328" width="11.88671875" style="306" customWidth="1"/>
    <col min="13329" max="13572" width="9" style="306"/>
    <col min="13573" max="13573" width="14.33203125" style="306" customWidth="1"/>
    <col min="13574" max="13582" width="9.109375" style="306" customWidth="1"/>
    <col min="13583" max="13583" width="12" style="306" customWidth="1"/>
    <col min="13584" max="13584" width="11.88671875" style="306" customWidth="1"/>
    <col min="13585" max="13828" width="9" style="306"/>
    <col min="13829" max="13829" width="14.33203125" style="306" customWidth="1"/>
    <col min="13830" max="13838" width="9.109375" style="306" customWidth="1"/>
    <col min="13839" max="13839" width="12" style="306" customWidth="1"/>
    <col min="13840" max="13840" width="11.88671875" style="306" customWidth="1"/>
    <col min="13841" max="14084" width="9" style="306"/>
    <col min="14085" max="14085" width="14.33203125" style="306" customWidth="1"/>
    <col min="14086" max="14094" width="9.109375" style="306" customWidth="1"/>
    <col min="14095" max="14095" width="12" style="306" customWidth="1"/>
    <col min="14096" max="14096" width="11.88671875" style="306" customWidth="1"/>
    <col min="14097" max="14340" width="9" style="306"/>
    <col min="14341" max="14341" width="14.33203125" style="306" customWidth="1"/>
    <col min="14342" max="14350" width="9.109375" style="306" customWidth="1"/>
    <col min="14351" max="14351" width="12" style="306" customWidth="1"/>
    <col min="14352" max="14352" width="11.88671875" style="306" customWidth="1"/>
    <col min="14353" max="14596" width="9" style="306"/>
    <col min="14597" max="14597" width="14.33203125" style="306" customWidth="1"/>
    <col min="14598" max="14606" width="9.109375" style="306" customWidth="1"/>
    <col min="14607" max="14607" width="12" style="306" customWidth="1"/>
    <col min="14608" max="14608" width="11.88671875" style="306" customWidth="1"/>
    <col min="14609" max="14852" width="9" style="306"/>
    <col min="14853" max="14853" width="14.33203125" style="306" customWidth="1"/>
    <col min="14854" max="14862" width="9.109375" style="306" customWidth="1"/>
    <col min="14863" max="14863" width="12" style="306" customWidth="1"/>
    <col min="14864" max="14864" width="11.88671875" style="306" customWidth="1"/>
    <col min="14865" max="15108" width="9" style="306"/>
    <col min="15109" max="15109" width="14.33203125" style="306" customWidth="1"/>
    <col min="15110" max="15118" width="9.109375" style="306" customWidth="1"/>
    <col min="15119" max="15119" width="12" style="306" customWidth="1"/>
    <col min="15120" max="15120" width="11.88671875" style="306" customWidth="1"/>
    <col min="15121" max="15364" width="9" style="306"/>
    <col min="15365" max="15365" width="14.33203125" style="306" customWidth="1"/>
    <col min="15366" max="15374" width="9.109375" style="306" customWidth="1"/>
    <col min="15375" max="15375" width="12" style="306" customWidth="1"/>
    <col min="15376" max="15376" width="11.88671875" style="306" customWidth="1"/>
    <col min="15377" max="15620" width="9" style="306"/>
    <col min="15621" max="15621" width="14.33203125" style="306" customWidth="1"/>
    <col min="15622" max="15630" width="9.109375" style="306" customWidth="1"/>
    <col min="15631" max="15631" width="12" style="306" customWidth="1"/>
    <col min="15632" max="15632" width="11.88671875" style="306" customWidth="1"/>
    <col min="15633" max="15876" width="9" style="306"/>
    <col min="15877" max="15877" width="14.33203125" style="306" customWidth="1"/>
    <col min="15878" max="15886" width="9.109375" style="306" customWidth="1"/>
    <col min="15887" max="15887" width="12" style="306" customWidth="1"/>
    <col min="15888" max="15888" width="11.88671875" style="306" customWidth="1"/>
    <col min="15889" max="16132" width="9" style="306"/>
    <col min="16133" max="16133" width="14.33203125" style="306" customWidth="1"/>
    <col min="16134" max="16142" width="9.109375" style="306" customWidth="1"/>
    <col min="16143" max="16143" width="12" style="306" customWidth="1"/>
    <col min="16144" max="16144" width="11.88671875" style="306" customWidth="1"/>
    <col min="16145" max="16384" width="9" style="306"/>
  </cols>
  <sheetData>
    <row r="1" spans="2:16" ht="16.5" customHeight="1">
      <c r="B1" s="304" t="str">
        <f>"別紙１"&amp;IF(第4号様式!L2="臨床研修事業","ー１","")</f>
        <v>別紙１ー１</v>
      </c>
    </row>
    <row r="2" spans="2:16" ht="13.5" customHeight="1"/>
    <row r="3" spans="2:16" ht="23.25" customHeight="1">
      <c r="B3" s="640" t="s">
        <v>663</v>
      </c>
      <c r="C3" s="307"/>
      <c r="D3" s="307"/>
      <c r="E3" s="307"/>
      <c r="F3" s="307"/>
      <c r="G3" s="307"/>
      <c r="H3" s="307"/>
      <c r="I3" s="307"/>
      <c r="J3" s="307"/>
      <c r="K3" s="307"/>
      <c r="L3" s="307"/>
      <c r="M3" s="307"/>
      <c r="N3" s="307"/>
      <c r="O3" s="307"/>
    </row>
    <row r="4" spans="2:16" ht="23.25" customHeight="1">
      <c r="B4" s="307"/>
      <c r="C4" s="307"/>
      <c r="D4" s="307"/>
      <c r="E4" s="307"/>
      <c r="F4" s="307"/>
      <c r="G4" s="307"/>
      <c r="H4" s="307"/>
      <c r="I4" s="307"/>
      <c r="J4" s="307"/>
      <c r="K4" s="307"/>
      <c r="L4" s="307"/>
      <c r="M4" s="307"/>
      <c r="N4" s="307"/>
      <c r="O4" s="307"/>
      <c r="P4" s="306" t="str">
        <f>第4号様式!L2</f>
        <v>臨床研修事業</v>
      </c>
    </row>
    <row r="5" spans="2:16" ht="23.25" customHeight="1">
      <c r="B5" s="306" t="str">
        <f>CONCATENATE(1,"　",第4号様式!L2,"所要額")</f>
        <v>1　臨床研修事業所要額</v>
      </c>
    </row>
    <row r="6" spans="2:16" ht="17.25" customHeight="1">
      <c r="B6" s="1329" t="s">
        <v>187</v>
      </c>
      <c r="C6" s="1331" t="s">
        <v>148</v>
      </c>
      <c r="D6" s="641" t="s">
        <v>664</v>
      </c>
      <c r="E6" s="1331" t="s">
        <v>665</v>
      </c>
      <c r="F6" s="641" t="s">
        <v>151</v>
      </c>
      <c r="G6" s="1331" t="s">
        <v>666</v>
      </c>
      <c r="H6" s="1331" t="s">
        <v>667</v>
      </c>
      <c r="I6" s="1321" t="s">
        <v>668</v>
      </c>
      <c r="J6" s="1321" t="s">
        <v>669</v>
      </c>
      <c r="K6" s="1321" t="s">
        <v>670</v>
      </c>
      <c r="L6" s="1321" t="s">
        <v>671</v>
      </c>
      <c r="M6" s="1324" t="s">
        <v>672</v>
      </c>
      <c r="N6" s="1321" t="s">
        <v>673</v>
      </c>
      <c r="O6" s="1321" t="s">
        <v>674</v>
      </c>
    </row>
    <row r="7" spans="2:16" ht="17.25" customHeight="1">
      <c r="B7" s="1330"/>
      <c r="C7" s="1322"/>
      <c r="D7" s="642" t="s">
        <v>675</v>
      </c>
      <c r="E7" s="1322"/>
      <c r="F7" s="642" t="s">
        <v>160</v>
      </c>
      <c r="G7" s="1322"/>
      <c r="H7" s="1322"/>
      <c r="I7" s="1322"/>
      <c r="J7" s="1322"/>
      <c r="K7" s="1323"/>
      <c r="L7" s="1323"/>
      <c r="M7" s="1325"/>
      <c r="N7" s="1322"/>
      <c r="O7" s="1322"/>
    </row>
    <row r="8" spans="2:16" ht="17.25" customHeight="1">
      <c r="B8" s="1330"/>
      <c r="C8" s="1322"/>
      <c r="D8" s="642" t="s">
        <v>676</v>
      </c>
      <c r="E8" s="1322"/>
      <c r="F8" s="642" t="s">
        <v>677</v>
      </c>
      <c r="G8" s="1322"/>
      <c r="H8" s="1322"/>
      <c r="I8" s="1322"/>
      <c r="J8" s="1322"/>
      <c r="K8" s="1323"/>
      <c r="L8" s="1323"/>
      <c r="M8" s="1325"/>
      <c r="N8" s="1322"/>
      <c r="O8" s="1322"/>
    </row>
    <row r="9" spans="2:16" ht="17.25" customHeight="1">
      <c r="B9" s="643"/>
      <c r="C9" s="644" t="s">
        <v>678</v>
      </c>
      <c r="D9" s="645" t="s">
        <v>679</v>
      </c>
      <c r="E9" s="645" t="s">
        <v>680</v>
      </c>
      <c r="F9" s="645" t="s">
        <v>681</v>
      </c>
      <c r="G9" s="644" t="s">
        <v>682</v>
      </c>
      <c r="H9" s="644" t="s">
        <v>168</v>
      </c>
      <c r="I9" s="644" t="s">
        <v>169</v>
      </c>
      <c r="J9" s="644" t="s">
        <v>250</v>
      </c>
      <c r="K9" s="644" t="s">
        <v>683</v>
      </c>
      <c r="L9" s="644" t="s">
        <v>684</v>
      </c>
      <c r="M9" s="644" t="s">
        <v>258</v>
      </c>
      <c r="N9" s="644" t="s">
        <v>259</v>
      </c>
      <c r="O9" s="644" t="s">
        <v>260</v>
      </c>
    </row>
    <row r="10" spans="2:16" ht="16.5" customHeight="1">
      <c r="B10" s="646"/>
      <c r="C10" s="646" t="s">
        <v>173</v>
      </c>
      <c r="D10" s="646" t="s">
        <v>173</v>
      </c>
      <c r="E10" s="646" t="s">
        <v>173</v>
      </c>
      <c r="F10" s="646" t="s">
        <v>173</v>
      </c>
      <c r="G10" s="646" t="s">
        <v>173</v>
      </c>
      <c r="H10" s="646" t="s">
        <v>173</v>
      </c>
      <c r="I10" s="646" t="s">
        <v>175</v>
      </c>
      <c r="J10" s="646" t="s">
        <v>173</v>
      </c>
      <c r="K10" s="646" t="s">
        <v>173</v>
      </c>
      <c r="L10" s="646" t="s">
        <v>173</v>
      </c>
      <c r="M10" s="646" t="s">
        <v>173</v>
      </c>
      <c r="N10" s="646" t="s">
        <v>173</v>
      </c>
      <c r="O10" s="646" t="s">
        <v>173</v>
      </c>
    </row>
    <row r="11" spans="2:16" ht="29.25" customHeight="1">
      <c r="B11" s="330" t="s">
        <v>100</v>
      </c>
      <c r="C11" s="647"/>
      <c r="D11" s="648"/>
      <c r="E11" s="649" t="str">
        <f>IF(C11="","",C11-D11)</f>
        <v/>
      </c>
      <c r="F11" s="754">
        <f>F90</f>
        <v>0</v>
      </c>
      <c r="G11" s="755"/>
      <c r="H11" s="650" t="str">
        <f>IF(G11="","",MIN(G11,E11))</f>
        <v/>
      </c>
      <c r="I11" s="650">
        <f>MIN(H11,F11)</f>
        <v>0</v>
      </c>
      <c r="J11" s="650">
        <f>IF(I11="","",IFERROR(ROUNDDOWN(I11,-3),""))</f>
        <v>0</v>
      </c>
      <c r="K11" s="651"/>
      <c r="L11" s="650">
        <f>J11-K11</f>
        <v>0</v>
      </c>
      <c r="M11" s="652"/>
      <c r="N11" s="647"/>
      <c r="O11" s="650" t="str">
        <f>IF(M11="","",N11-(MIN(J11,M11)))</f>
        <v/>
      </c>
      <c r="P11" s="306">
        <v>76</v>
      </c>
    </row>
    <row r="12" spans="2:16" ht="29.25" customHeight="1">
      <c r="B12" s="330" t="s">
        <v>101</v>
      </c>
      <c r="C12" s="653"/>
      <c r="D12" s="654"/>
      <c r="E12" s="655" t="str">
        <f>IF(C12="","",C12-D12)</f>
        <v/>
      </c>
      <c r="F12" s="654"/>
      <c r="G12" s="756"/>
      <c r="H12" s="656" t="str">
        <f>IF(G12="","",MIN(G12,E12))</f>
        <v/>
      </c>
      <c r="I12" s="656">
        <f>MIN(H12,F12)</f>
        <v>0</v>
      </c>
      <c r="J12" s="650">
        <f>IF(I12="","",IFERROR(ROUNDDOWN(I12,-3),""))</f>
        <v>0</v>
      </c>
      <c r="K12" s="657"/>
      <c r="L12" s="656">
        <f>J12-K12</f>
        <v>0</v>
      </c>
      <c r="M12" s="658"/>
      <c r="N12" s="653"/>
      <c r="O12" s="656" t="str">
        <f>IF(M12="","",N12-(MIN(J12,M12)))</f>
        <v/>
      </c>
      <c r="P12" s="306">
        <v>77</v>
      </c>
    </row>
    <row r="13" spans="2:16" ht="24" customHeight="1">
      <c r="B13" s="147" t="s">
        <v>236</v>
      </c>
      <c r="C13" s="659" t="str">
        <f>IF(SUM(C11:C12)=0,"",SUM(C11:C12))</f>
        <v/>
      </c>
      <c r="D13" s="659" t="str">
        <f t="shared" ref="D13:O13" si="0">IF(SUM(D11:D12)=0,"",SUM(D11:D12))</f>
        <v/>
      </c>
      <c r="E13" s="659" t="str">
        <f t="shared" si="0"/>
        <v/>
      </c>
      <c r="F13" s="659" t="str">
        <f t="shared" si="0"/>
        <v/>
      </c>
      <c r="G13" s="659" t="str">
        <f t="shared" si="0"/>
        <v/>
      </c>
      <c r="H13" s="659" t="str">
        <f t="shared" si="0"/>
        <v/>
      </c>
      <c r="I13" s="659" t="str">
        <f t="shared" si="0"/>
        <v/>
      </c>
      <c r="J13" s="659" t="str">
        <f t="shared" si="0"/>
        <v/>
      </c>
      <c r="K13" s="659"/>
      <c r="L13" s="659"/>
      <c r="M13" s="659" t="str">
        <f t="shared" si="0"/>
        <v/>
      </c>
      <c r="N13" s="659" t="str">
        <f t="shared" si="0"/>
        <v/>
      </c>
      <c r="O13" s="659" t="str">
        <f t="shared" si="0"/>
        <v/>
      </c>
    </row>
    <row r="14" spans="2:16" ht="23.1" customHeight="1"/>
    <row r="15" spans="2:16" ht="23.25" customHeight="1">
      <c r="B15" s="306" t="s">
        <v>685</v>
      </c>
    </row>
    <row r="16" spans="2:16" ht="22.5" customHeight="1">
      <c r="B16" s="660" t="s">
        <v>178</v>
      </c>
      <c r="C16" s="661"/>
      <c r="D16" s="661"/>
      <c r="E16" s="660" t="s">
        <v>686</v>
      </c>
      <c r="F16" s="662"/>
      <c r="G16" s="660" t="s">
        <v>687</v>
      </c>
      <c r="H16" s="661"/>
      <c r="I16" s="661"/>
      <c r="J16" s="661"/>
      <c r="K16" s="661"/>
      <c r="L16" s="661"/>
      <c r="M16" s="661"/>
      <c r="N16" s="661"/>
      <c r="O16" s="663"/>
    </row>
    <row r="17" spans="2:16" ht="15.75" customHeight="1">
      <c r="B17" s="1326"/>
      <c r="C17" s="1327"/>
      <c r="D17" s="1328"/>
      <c r="E17" s="664"/>
      <c r="F17" s="665" t="s">
        <v>173</v>
      </c>
      <c r="G17" s="666"/>
      <c r="H17" s="666"/>
      <c r="I17" s="666"/>
      <c r="J17" s="666"/>
      <c r="K17" s="666"/>
      <c r="L17" s="666"/>
      <c r="M17" s="666"/>
      <c r="N17" s="666"/>
      <c r="O17" s="667"/>
    </row>
    <row r="18" spans="2:16" ht="15.75" customHeight="1">
      <c r="B18" s="888" t="s">
        <v>746</v>
      </c>
      <c r="C18" s="889"/>
      <c r="D18" s="890"/>
      <c r="E18" s="668"/>
      <c r="F18" s="669"/>
      <c r="G18" s="670"/>
      <c r="H18" s="670"/>
      <c r="I18" s="670"/>
      <c r="J18" s="670"/>
      <c r="K18" s="670"/>
      <c r="L18" s="670"/>
      <c r="M18" s="670"/>
      <c r="N18" s="670"/>
      <c r="O18" s="671"/>
      <c r="P18" s="306">
        <v>4</v>
      </c>
    </row>
    <row r="19" spans="2:16" ht="15.75" customHeight="1">
      <c r="B19" s="888" t="s">
        <v>747</v>
      </c>
      <c r="C19" s="889"/>
      <c r="D19" s="890"/>
      <c r="E19" s="668"/>
      <c r="F19" s="669"/>
      <c r="G19" s="670"/>
      <c r="H19" s="670"/>
      <c r="I19" s="670"/>
      <c r="J19" s="670"/>
      <c r="K19" s="670"/>
      <c r="L19" s="670"/>
      <c r="M19" s="670"/>
      <c r="N19" s="670"/>
      <c r="O19" s="671"/>
      <c r="P19" s="306">
        <v>5</v>
      </c>
    </row>
    <row r="20" spans="2:16" ht="15.75" customHeight="1">
      <c r="B20" s="888" t="s">
        <v>696</v>
      </c>
      <c r="C20" s="889"/>
      <c r="D20" s="890"/>
      <c r="E20" s="668"/>
      <c r="F20" s="671"/>
      <c r="G20" s="670"/>
      <c r="H20" s="670"/>
      <c r="I20" s="670"/>
      <c r="J20" s="670"/>
      <c r="K20" s="670"/>
      <c r="L20" s="670"/>
      <c r="M20" s="670"/>
      <c r="N20" s="670"/>
      <c r="O20" s="671"/>
      <c r="P20" s="306">
        <v>6</v>
      </c>
    </row>
    <row r="21" spans="2:16" ht="15.75" customHeight="1">
      <c r="B21" s="888" t="s">
        <v>697</v>
      </c>
      <c r="C21" s="889"/>
      <c r="D21" s="890"/>
      <c r="E21" s="668"/>
      <c r="F21" s="671"/>
      <c r="G21" s="670"/>
      <c r="H21" s="670"/>
      <c r="I21" s="670"/>
      <c r="J21" s="670"/>
      <c r="K21" s="670"/>
      <c r="L21" s="670"/>
      <c r="M21" s="670"/>
      <c r="N21" s="670"/>
      <c r="O21" s="671"/>
      <c r="P21" s="306">
        <v>7</v>
      </c>
    </row>
    <row r="22" spans="2:16" ht="15.75" customHeight="1">
      <c r="B22" s="888" t="s">
        <v>698</v>
      </c>
      <c r="C22" s="889"/>
      <c r="D22" s="890"/>
      <c r="E22" s="668"/>
      <c r="F22" s="671"/>
      <c r="G22" s="670"/>
      <c r="H22" s="670"/>
      <c r="I22" s="670"/>
      <c r="J22" s="670"/>
      <c r="K22" s="670"/>
      <c r="L22" s="670"/>
      <c r="M22" s="670"/>
      <c r="N22" s="670"/>
      <c r="O22" s="671"/>
      <c r="P22" s="306">
        <v>8</v>
      </c>
    </row>
    <row r="23" spans="2:16" ht="15.75" customHeight="1">
      <c r="B23" s="888" t="s">
        <v>699</v>
      </c>
      <c r="C23" s="889"/>
      <c r="D23" s="890"/>
      <c r="E23" s="668"/>
      <c r="F23" s="671"/>
      <c r="G23" s="670"/>
      <c r="H23" s="670"/>
      <c r="I23" s="670"/>
      <c r="J23" s="670"/>
      <c r="K23" s="670"/>
      <c r="L23" s="670"/>
      <c r="M23" s="670"/>
      <c r="N23" s="670"/>
      <c r="O23" s="671"/>
      <c r="P23" s="306">
        <v>9</v>
      </c>
    </row>
    <row r="24" spans="2:16" ht="15.75" customHeight="1">
      <c r="B24" s="888" t="s">
        <v>700</v>
      </c>
      <c r="C24" s="889"/>
      <c r="D24" s="890"/>
      <c r="E24" s="668"/>
      <c r="F24" s="671"/>
      <c r="G24" s="670"/>
      <c r="H24" s="670"/>
      <c r="I24" s="670"/>
      <c r="J24" s="670"/>
      <c r="K24" s="670"/>
      <c r="L24" s="670"/>
      <c r="M24" s="670"/>
      <c r="N24" s="670"/>
      <c r="O24" s="671"/>
      <c r="P24" s="306">
        <v>10</v>
      </c>
    </row>
    <row r="25" spans="2:16" ht="15.75" customHeight="1">
      <c r="B25" s="888" t="s">
        <v>701</v>
      </c>
      <c r="C25" s="889"/>
      <c r="D25" s="890"/>
      <c r="E25" s="668"/>
      <c r="F25" s="671"/>
      <c r="G25" s="670"/>
      <c r="H25" s="670"/>
      <c r="I25" s="670"/>
      <c r="J25" s="670"/>
      <c r="K25" s="670"/>
      <c r="L25" s="670"/>
      <c r="M25" s="670"/>
      <c r="N25" s="670"/>
      <c r="O25" s="671"/>
      <c r="P25" s="306">
        <v>11</v>
      </c>
    </row>
    <row r="26" spans="2:16" ht="15.75" customHeight="1">
      <c r="B26" s="888" t="s">
        <v>66</v>
      </c>
      <c r="C26" s="889"/>
      <c r="D26" s="890"/>
      <c r="E26" s="668"/>
      <c r="F26" s="671"/>
      <c r="G26" s="670"/>
      <c r="H26" s="670"/>
      <c r="I26" s="670"/>
      <c r="J26" s="670"/>
      <c r="K26" s="670"/>
      <c r="L26" s="670"/>
      <c r="M26" s="670"/>
      <c r="N26" s="670"/>
      <c r="O26" s="671"/>
      <c r="P26" s="306">
        <v>12</v>
      </c>
    </row>
    <row r="27" spans="2:16" ht="15.75" customHeight="1">
      <c r="B27" s="888" t="s">
        <v>748</v>
      </c>
      <c r="C27" s="889"/>
      <c r="D27" s="890"/>
      <c r="E27" s="668"/>
      <c r="F27" s="671"/>
      <c r="G27" s="670"/>
      <c r="H27" s="670"/>
      <c r="I27" s="670"/>
      <c r="J27" s="670"/>
      <c r="K27" s="670"/>
      <c r="L27" s="670"/>
      <c r="M27" s="670"/>
      <c r="N27" s="670"/>
      <c r="O27" s="671"/>
      <c r="P27" s="306">
        <v>13</v>
      </c>
    </row>
    <row r="28" spans="2:16" ht="15.75" customHeight="1">
      <c r="B28" s="888" t="s">
        <v>749</v>
      </c>
      <c r="C28" s="889"/>
      <c r="D28" s="890"/>
      <c r="E28" s="668"/>
      <c r="F28" s="671"/>
      <c r="G28" s="670"/>
      <c r="H28" s="670"/>
      <c r="I28" s="670"/>
      <c r="J28" s="670"/>
      <c r="K28" s="670"/>
      <c r="L28" s="670"/>
      <c r="M28" s="670"/>
      <c r="N28" s="670"/>
      <c r="O28" s="671"/>
      <c r="P28" s="306">
        <v>14</v>
      </c>
    </row>
    <row r="29" spans="2:16" ht="15.75" customHeight="1">
      <c r="B29" s="888" t="s">
        <v>750</v>
      </c>
      <c r="C29" s="889"/>
      <c r="D29" s="890"/>
      <c r="E29" s="668"/>
      <c r="F29" s="671"/>
      <c r="G29" s="670"/>
      <c r="H29" s="670"/>
      <c r="I29" s="670"/>
      <c r="J29" s="670"/>
      <c r="K29" s="670"/>
      <c r="L29" s="670"/>
      <c r="M29" s="670"/>
      <c r="N29" s="670"/>
      <c r="O29" s="671"/>
      <c r="P29" s="306">
        <v>15</v>
      </c>
    </row>
    <row r="30" spans="2:16" ht="15.75" customHeight="1">
      <c r="B30" s="888" t="s">
        <v>70</v>
      </c>
      <c r="C30" s="889"/>
      <c r="D30" s="890"/>
      <c r="E30" s="668"/>
      <c r="F30" s="671"/>
      <c r="G30" s="670"/>
      <c r="H30" s="670"/>
      <c r="I30" s="670"/>
      <c r="J30" s="670"/>
      <c r="K30" s="670"/>
      <c r="L30" s="670"/>
      <c r="M30" s="670"/>
      <c r="N30" s="670"/>
      <c r="O30" s="671"/>
      <c r="P30" s="306">
        <v>16</v>
      </c>
    </row>
    <row r="31" spans="2:16" ht="15.75" customHeight="1">
      <c r="B31" s="888" t="s">
        <v>751</v>
      </c>
      <c r="C31" s="889"/>
      <c r="D31" s="890"/>
      <c r="E31" s="668"/>
      <c r="F31" s="671"/>
      <c r="G31" s="670"/>
      <c r="H31" s="670"/>
      <c r="I31" s="670"/>
      <c r="J31" s="670"/>
      <c r="K31" s="670"/>
      <c r="L31" s="670"/>
      <c r="M31" s="670"/>
      <c r="N31" s="670"/>
      <c r="O31" s="671"/>
      <c r="P31" s="306">
        <v>17</v>
      </c>
    </row>
    <row r="32" spans="2:16" ht="15.75" customHeight="1">
      <c r="B32" s="888" t="s">
        <v>711</v>
      </c>
      <c r="C32" s="889"/>
      <c r="D32" s="890"/>
      <c r="E32" s="668"/>
      <c r="F32" s="671"/>
      <c r="G32" s="670"/>
      <c r="H32" s="670"/>
      <c r="I32" s="670"/>
      <c r="J32" s="670"/>
      <c r="K32" s="670"/>
      <c r="L32" s="670"/>
      <c r="M32" s="670"/>
      <c r="N32" s="670"/>
      <c r="O32" s="671"/>
      <c r="P32" s="306">
        <v>18</v>
      </c>
    </row>
    <row r="33" spans="2:16" ht="15.75" customHeight="1">
      <c r="B33" s="888" t="s">
        <v>713</v>
      </c>
      <c r="C33" s="889"/>
      <c r="D33" s="890"/>
      <c r="E33" s="668"/>
      <c r="F33" s="671"/>
      <c r="G33" s="670"/>
      <c r="H33" s="670"/>
      <c r="I33" s="670"/>
      <c r="J33" s="670"/>
      <c r="K33" s="670"/>
      <c r="L33" s="670"/>
      <c r="M33" s="670"/>
      <c r="N33" s="670"/>
      <c r="O33" s="671"/>
      <c r="P33" s="306">
        <v>19</v>
      </c>
    </row>
    <row r="34" spans="2:16" ht="15.75" customHeight="1">
      <c r="B34" s="888" t="s">
        <v>70</v>
      </c>
      <c r="C34" s="889"/>
      <c r="D34" s="890"/>
      <c r="E34" s="668"/>
      <c r="F34" s="671"/>
      <c r="G34" s="670"/>
      <c r="H34" s="670"/>
      <c r="I34" s="670"/>
      <c r="J34" s="670"/>
      <c r="K34" s="670"/>
      <c r="L34" s="670"/>
      <c r="M34" s="670"/>
      <c r="N34" s="670"/>
      <c r="O34" s="671"/>
      <c r="P34" s="306">
        <v>20</v>
      </c>
    </row>
    <row r="35" spans="2:16" ht="15.75" customHeight="1">
      <c r="B35" s="888" t="s">
        <v>752</v>
      </c>
      <c r="C35" s="889"/>
      <c r="D35" s="890"/>
      <c r="E35" s="668"/>
      <c r="F35" s="671"/>
      <c r="G35" s="670"/>
      <c r="H35" s="670"/>
      <c r="I35" s="670"/>
      <c r="J35" s="670"/>
      <c r="K35" s="670"/>
      <c r="L35" s="670"/>
      <c r="M35" s="670"/>
      <c r="N35" s="670"/>
      <c r="O35" s="671"/>
      <c r="P35" s="306">
        <v>21</v>
      </c>
    </row>
    <row r="36" spans="2:16" ht="15.75" customHeight="1">
      <c r="B36" s="888" t="s">
        <v>70</v>
      </c>
      <c r="C36" s="889"/>
      <c r="D36" s="890"/>
      <c r="E36" s="668"/>
      <c r="F36" s="671"/>
      <c r="G36" s="670"/>
      <c r="H36" s="670"/>
      <c r="I36" s="670"/>
      <c r="J36" s="670"/>
      <c r="K36" s="670"/>
      <c r="L36" s="670"/>
      <c r="M36" s="670"/>
      <c r="N36" s="670"/>
      <c r="O36" s="671"/>
      <c r="P36" s="306">
        <v>22</v>
      </c>
    </row>
    <row r="37" spans="2:16" ht="15.75" customHeight="1">
      <c r="B37" s="888" t="s">
        <v>753</v>
      </c>
      <c r="C37" s="889"/>
      <c r="D37" s="890"/>
      <c r="E37" s="668"/>
      <c r="F37" s="671"/>
      <c r="G37" s="670"/>
      <c r="H37" s="670"/>
      <c r="I37" s="670"/>
      <c r="J37" s="670"/>
      <c r="K37" s="670"/>
      <c r="L37" s="670"/>
      <c r="M37" s="670"/>
      <c r="N37" s="670"/>
      <c r="O37" s="671"/>
      <c r="P37" s="306">
        <v>23</v>
      </c>
    </row>
    <row r="38" spans="2:16" ht="15.75" customHeight="1">
      <c r="B38" s="888" t="s">
        <v>749</v>
      </c>
      <c r="C38" s="889"/>
      <c r="D38" s="890"/>
      <c r="E38" s="668"/>
      <c r="F38" s="671"/>
      <c r="G38" s="670"/>
      <c r="H38" s="670"/>
      <c r="I38" s="670"/>
      <c r="J38" s="670"/>
      <c r="K38" s="670"/>
      <c r="L38" s="670"/>
      <c r="M38" s="670"/>
      <c r="N38" s="670"/>
      <c r="O38" s="671"/>
      <c r="P38" s="306">
        <v>24</v>
      </c>
    </row>
    <row r="39" spans="2:16" ht="15.75" customHeight="1">
      <c r="B39" s="888" t="s">
        <v>750</v>
      </c>
      <c r="C39" s="889"/>
      <c r="D39" s="890"/>
      <c r="E39" s="668"/>
      <c r="F39" s="671"/>
      <c r="G39" s="670"/>
      <c r="H39" s="670"/>
      <c r="I39" s="670"/>
      <c r="J39" s="670"/>
      <c r="K39" s="670"/>
      <c r="L39" s="670"/>
      <c r="M39" s="670"/>
      <c r="N39" s="670"/>
      <c r="O39" s="671"/>
      <c r="P39" s="306">
        <v>25</v>
      </c>
    </row>
    <row r="40" spans="2:16" ht="15.75" customHeight="1">
      <c r="B40" s="888" t="s">
        <v>713</v>
      </c>
      <c r="C40" s="889"/>
      <c r="D40" s="890"/>
      <c r="E40" s="668"/>
      <c r="F40" s="671"/>
      <c r="G40" s="670"/>
      <c r="H40" s="670"/>
      <c r="I40" s="670"/>
      <c r="J40" s="670"/>
      <c r="K40" s="670"/>
      <c r="L40" s="670"/>
      <c r="M40" s="670"/>
      <c r="N40" s="670"/>
      <c r="O40" s="671"/>
      <c r="P40" s="306">
        <v>26</v>
      </c>
    </row>
    <row r="41" spans="2:16" ht="15.75" customHeight="1">
      <c r="B41" s="888" t="s">
        <v>696</v>
      </c>
      <c r="C41" s="889"/>
      <c r="D41" s="890"/>
      <c r="E41" s="668"/>
      <c r="F41" s="671"/>
      <c r="G41" s="670"/>
      <c r="H41" s="670"/>
      <c r="I41" s="670"/>
      <c r="J41" s="670"/>
      <c r="K41" s="670"/>
      <c r="L41" s="670"/>
      <c r="M41" s="670"/>
      <c r="N41" s="670"/>
      <c r="O41" s="671"/>
      <c r="P41" s="306">
        <v>27</v>
      </c>
    </row>
    <row r="42" spans="2:16" ht="15.75" customHeight="1">
      <c r="B42" s="888" t="s">
        <v>70</v>
      </c>
      <c r="C42" s="889"/>
      <c r="D42" s="890"/>
      <c r="E42" s="668"/>
      <c r="F42" s="671"/>
      <c r="G42" s="670"/>
      <c r="H42" s="670"/>
      <c r="I42" s="670"/>
      <c r="J42" s="670"/>
      <c r="K42" s="670"/>
      <c r="L42" s="670"/>
      <c r="M42" s="670"/>
      <c r="N42" s="670"/>
      <c r="O42" s="671"/>
      <c r="P42" s="306">
        <v>28</v>
      </c>
    </row>
    <row r="43" spans="2:16" ht="15.75" customHeight="1">
      <c r="B43" s="888" t="s">
        <v>754</v>
      </c>
      <c r="C43" s="889"/>
      <c r="D43" s="890"/>
      <c r="E43" s="668"/>
      <c r="F43" s="671"/>
      <c r="G43" s="670"/>
      <c r="H43" s="670"/>
      <c r="I43" s="670"/>
      <c r="J43" s="670"/>
      <c r="K43" s="670"/>
      <c r="L43" s="670"/>
      <c r="M43" s="670"/>
      <c r="N43" s="670"/>
      <c r="O43" s="671"/>
      <c r="P43" s="306">
        <v>29</v>
      </c>
    </row>
    <row r="44" spans="2:16" ht="15.75" customHeight="1">
      <c r="B44" s="888" t="s">
        <v>697</v>
      </c>
      <c r="C44" s="889"/>
      <c r="D44" s="890"/>
      <c r="E44" s="668"/>
      <c r="F44" s="671"/>
      <c r="G44" s="670"/>
      <c r="H44" s="670"/>
      <c r="I44" s="670"/>
      <c r="J44" s="670"/>
      <c r="K44" s="670"/>
      <c r="L44" s="670"/>
      <c r="M44" s="670"/>
      <c r="N44" s="670"/>
      <c r="O44" s="671"/>
      <c r="P44" s="306">
        <v>30</v>
      </c>
    </row>
    <row r="45" spans="2:16" ht="15.75" customHeight="1">
      <c r="B45" s="888" t="s">
        <v>755</v>
      </c>
      <c r="C45" s="889"/>
      <c r="D45" s="890"/>
      <c r="E45" s="668"/>
      <c r="F45" s="671"/>
      <c r="G45" s="670"/>
      <c r="H45" s="670"/>
      <c r="I45" s="670"/>
      <c r="J45" s="670"/>
      <c r="K45" s="670"/>
      <c r="L45" s="670"/>
      <c r="M45" s="670"/>
      <c r="N45" s="670"/>
      <c r="O45" s="671"/>
      <c r="P45" s="306">
        <v>31</v>
      </c>
    </row>
    <row r="46" spans="2:16" ht="15.75" customHeight="1">
      <c r="B46" s="888" t="s">
        <v>756</v>
      </c>
      <c r="C46" s="889"/>
      <c r="D46" s="890"/>
      <c r="E46" s="668"/>
      <c r="F46" s="671"/>
      <c r="G46" s="670"/>
      <c r="H46" s="670"/>
      <c r="I46" s="670"/>
      <c r="J46" s="670"/>
      <c r="K46" s="670"/>
      <c r="L46" s="670"/>
      <c r="M46" s="670"/>
      <c r="N46" s="670"/>
      <c r="O46" s="671"/>
      <c r="P46" s="306">
        <v>32</v>
      </c>
    </row>
    <row r="47" spans="2:16" ht="15.75" customHeight="1">
      <c r="B47" s="888" t="s">
        <v>70</v>
      </c>
      <c r="C47" s="889"/>
      <c r="D47" s="890"/>
      <c r="E47" s="668"/>
      <c r="F47" s="671"/>
      <c r="G47" s="670"/>
      <c r="H47" s="670"/>
      <c r="I47" s="670"/>
      <c r="J47" s="670"/>
      <c r="K47" s="670"/>
      <c r="L47" s="670"/>
      <c r="M47" s="670"/>
      <c r="N47" s="670"/>
      <c r="O47" s="671"/>
      <c r="P47" s="306">
        <v>33</v>
      </c>
    </row>
    <row r="48" spans="2:16" ht="15.75" customHeight="1">
      <c r="B48" s="888" t="s">
        <v>757</v>
      </c>
      <c r="C48" s="889"/>
      <c r="D48" s="890"/>
      <c r="E48" s="668"/>
      <c r="F48" s="671"/>
      <c r="G48" s="670"/>
      <c r="H48" s="670"/>
      <c r="I48" s="670"/>
      <c r="J48" s="670"/>
      <c r="K48" s="670"/>
      <c r="L48" s="670"/>
      <c r="M48" s="670"/>
      <c r="N48" s="670"/>
      <c r="O48" s="671"/>
      <c r="P48" s="306">
        <v>34</v>
      </c>
    </row>
    <row r="49" spans="2:16" ht="15.75" customHeight="1">
      <c r="B49" s="888" t="s">
        <v>758</v>
      </c>
      <c r="C49" s="889"/>
      <c r="D49" s="890"/>
      <c r="E49" s="668"/>
      <c r="F49" s="671"/>
      <c r="G49" s="670"/>
      <c r="H49" s="670"/>
      <c r="I49" s="670"/>
      <c r="J49" s="670"/>
      <c r="K49" s="670"/>
      <c r="L49" s="670"/>
      <c r="M49" s="670"/>
      <c r="N49" s="670"/>
      <c r="O49" s="671"/>
      <c r="P49" s="306">
        <v>35</v>
      </c>
    </row>
    <row r="50" spans="2:16" ht="15.75" customHeight="1">
      <c r="B50" s="888" t="s">
        <v>759</v>
      </c>
      <c r="C50" s="889"/>
      <c r="D50" s="890"/>
      <c r="E50" s="668"/>
      <c r="F50" s="671"/>
      <c r="G50" s="670"/>
      <c r="H50" s="670"/>
      <c r="I50" s="670"/>
      <c r="J50" s="670"/>
      <c r="K50" s="670"/>
      <c r="L50" s="670"/>
      <c r="M50" s="670"/>
      <c r="N50" s="670"/>
      <c r="O50" s="671"/>
      <c r="P50" s="306">
        <v>36</v>
      </c>
    </row>
    <row r="51" spans="2:16" ht="15.75" customHeight="1">
      <c r="B51" s="888" t="s">
        <v>698</v>
      </c>
      <c r="C51" s="889"/>
      <c r="D51" s="890"/>
      <c r="E51" s="668"/>
      <c r="F51" s="671"/>
      <c r="G51" s="670"/>
      <c r="H51" s="670"/>
      <c r="I51" s="670"/>
      <c r="J51" s="670"/>
      <c r="K51" s="670"/>
      <c r="L51" s="670"/>
      <c r="M51" s="670"/>
      <c r="N51" s="670"/>
      <c r="O51" s="671"/>
      <c r="P51" s="306">
        <v>37</v>
      </c>
    </row>
    <row r="52" spans="2:16" ht="15.75" customHeight="1">
      <c r="B52" s="888" t="s">
        <v>70</v>
      </c>
      <c r="C52" s="889"/>
      <c r="D52" s="890"/>
      <c r="E52" s="668"/>
      <c r="F52" s="671"/>
      <c r="G52" s="670"/>
      <c r="H52" s="670"/>
      <c r="I52" s="670"/>
      <c r="J52" s="670"/>
      <c r="K52" s="670"/>
      <c r="L52" s="670"/>
      <c r="M52" s="670"/>
      <c r="N52" s="670"/>
      <c r="O52" s="671"/>
      <c r="P52" s="306">
        <v>38</v>
      </c>
    </row>
    <row r="53" spans="2:16" ht="15.75" customHeight="1">
      <c r="B53" s="888" t="s">
        <v>760</v>
      </c>
      <c r="C53" s="889"/>
      <c r="D53" s="890"/>
      <c r="E53" s="668"/>
      <c r="F53" s="671"/>
      <c r="G53" s="670"/>
      <c r="H53" s="670"/>
      <c r="I53" s="670"/>
      <c r="J53" s="670"/>
      <c r="K53" s="670"/>
      <c r="L53" s="670"/>
      <c r="M53" s="670"/>
      <c r="N53" s="670"/>
      <c r="O53" s="671"/>
      <c r="P53" s="306">
        <v>39</v>
      </c>
    </row>
    <row r="54" spans="2:16" ht="15.75" customHeight="1">
      <c r="B54" s="888" t="s">
        <v>697</v>
      </c>
      <c r="C54" s="889"/>
      <c r="D54" s="890"/>
      <c r="E54" s="668"/>
      <c r="F54" s="671"/>
      <c r="G54" s="670"/>
      <c r="H54" s="670"/>
      <c r="I54" s="670"/>
      <c r="J54" s="670"/>
      <c r="K54" s="670"/>
      <c r="L54" s="670"/>
      <c r="M54" s="670"/>
      <c r="N54" s="670"/>
      <c r="O54" s="671"/>
      <c r="P54" s="306">
        <v>40</v>
      </c>
    </row>
    <row r="55" spans="2:16" ht="15.75" customHeight="1">
      <c r="B55" s="888" t="s">
        <v>70</v>
      </c>
      <c r="C55" s="889"/>
      <c r="D55" s="890"/>
      <c r="E55" s="668"/>
      <c r="F55" s="671"/>
      <c r="G55" s="670"/>
      <c r="H55" s="670"/>
      <c r="I55" s="670"/>
      <c r="J55" s="670"/>
      <c r="K55" s="670"/>
      <c r="L55" s="670"/>
      <c r="M55" s="670"/>
      <c r="N55" s="670"/>
      <c r="O55" s="671"/>
      <c r="P55" s="306">
        <v>41</v>
      </c>
    </row>
    <row r="56" spans="2:16" ht="15.75" customHeight="1">
      <c r="B56" s="888" t="s">
        <v>761</v>
      </c>
      <c r="C56" s="889"/>
      <c r="D56" s="890"/>
      <c r="E56" s="668"/>
      <c r="F56" s="671"/>
      <c r="G56" s="670"/>
      <c r="H56" s="670"/>
      <c r="I56" s="670"/>
      <c r="J56" s="670"/>
      <c r="K56" s="670"/>
      <c r="L56" s="670"/>
      <c r="M56" s="670"/>
      <c r="N56" s="670"/>
      <c r="O56" s="671"/>
      <c r="P56" s="306">
        <v>42</v>
      </c>
    </row>
    <row r="57" spans="2:16" ht="15.75" customHeight="1">
      <c r="B57" s="888" t="s">
        <v>762</v>
      </c>
      <c r="C57" s="889"/>
      <c r="D57" s="890"/>
      <c r="E57" s="668"/>
      <c r="F57" s="671"/>
      <c r="G57" s="670"/>
      <c r="H57" s="670"/>
      <c r="I57" s="670"/>
      <c r="J57" s="670"/>
      <c r="K57" s="670"/>
      <c r="L57" s="670"/>
      <c r="M57" s="670"/>
      <c r="N57" s="670"/>
      <c r="O57" s="671"/>
      <c r="P57" s="306">
        <v>43</v>
      </c>
    </row>
    <row r="58" spans="2:16" ht="15.75" customHeight="1">
      <c r="B58" s="888" t="s">
        <v>763</v>
      </c>
      <c r="C58" s="889"/>
      <c r="D58" s="890"/>
      <c r="E58" s="668"/>
      <c r="F58" s="671"/>
      <c r="G58" s="670"/>
      <c r="H58" s="670"/>
      <c r="I58" s="670"/>
      <c r="J58" s="670"/>
      <c r="K58" s="670"/>
      <c r="L58" s="670"/>
      <c r="M58" s="670"/>
      <c r="N58" s="670"/>
      <c r="O58" s="671"/>
      <c r="P58" s="306">
        <v>44</v>
      </c>
    </row>
    <row r="59" spans="2:16" ht="15.75" customHeight="1">
      <c r="B59" s="888" t="s">
        <v>764</v>
      </c>
      <c r="C59" s="889"/>
      <c r="D59" s="890"/>
      <c r="E59" s="668"/>
      <c r="F59" s="671"/>
      <c r="G59" s="670"/>
      <c r="H59" s="670"/>
      <c r="I59" s="670"/>
      <c r="J59" s="670"/>
      <c r="K59" s="670"/>
      <c r="L59" s="670"/>
      <c r="M59" s="670"/>
      <c r="N59" s="670"/>
      <c r="O59" s="671"/>
      <c r="P59" s="306">
        <v>45</v>
      </c>
    </row>
    <row r="60" spans="2:16" ht="15.75" customHeight="1">
      <c r="B60" s="888" t="s">
        <v>765</v>
      </c>
      <c r="C60" s="889"/>
      <c r="D60" s="890"/>
      <c r="E60" s="668"/>
      <c r="F60" s="671"/>
      <c r="G60" s="670"/>
      <c r="H60" s="670"/>
      <c r="I60" s="670"/>
      <c r="J60" s="670"/>
      <c r="K60" s="670"/>
      <c r="L60" s="670"/>
      <c r="M60" s="670"/>
      <c r="N60" s="670"/>
      <c r="O60" s="671"/>
      <c r="P60" s="306">
        <v>46</v>
      </c>
    </row>
    <row r="61" spans="2:16" ht="15.75" customHeight="1">
      <c r="B61" s="888" t="s">
        <v>70</v>
      </c>
      <c r="C61" s="889"/>
      <c r="D61" s="890"/>
      <c r="E61" s="668"/>
      <c r="F61" s="671"/>
      <c r="G61" s="670"/>
      <c r="H61" s="670"/>
      <c r="I61" s="670"/>
      <c r="J61" s="670"/>
      <c r="K61" s="670"/>
      <c r="L61" s="670"/>
      <c r="M61" s="670"/>
      <c r="N61" s="670"/>
      <c r="O61" s="671"/>
      <c r="P61" s="306">
        <v>47</v>
      </c>
    </row>
    <row r="62" spans="2:16" ht="15.75" customHeight="1">
      <c r="B62" s="888" t="s">
        <v>70</v>
      </c>
      <c r="C62" s="889"/>
      <c r="D62" s="890"/>
      <c r="E62" s="668"/>
      <c r="F62" s="671"/>
      <c r="G62" s="670"/>
      <c r="H62" s="670"/>
      <c r="I62" s="670"/>
      <c r="J62" s="670"/>
      <c r="K62" s="670"/>
      <c r="L62" s="670"/>
      <c r="M62" s="670"/>
      <c r="N62" s="670"/>
      <c r="O62" s="671"/>
      <c r="P62" s="306">
        <v>48</v>
      </c>
    </row>
    <row r="63" spans="2:16" ht="15.75" customHeight="1">
      <c r="B63" s="888" t="s">
        <v>766</v>
      </c>
      <c r="C63" s="889"/>
      <c r="D63" s="890"/>
      <c r="E63" s="668"/>
      <c r="F63" s="671"/>
      <c r="G63" s="670"/>
      <c r="H63" s="670"/>
      <c r="I63" s="670"/>
      <c r="J63" s="670"/>
      <c r="K63" s="670"/>
      <c r="L63" s="670"/>
      <c r="M63" s="670"/>
      <c r="N63" s="670"/>
      <c r="O63" s="671"/>
      <c r="P63" s="306">
        <v>49</v>
      </c>
    </row>
    <row r="64" spans="2:16" ht="15.75" customHeight="1">
      <c r="B64" s="888" t="s">
        <v>711</v>
      </c>
      <c r="C64" s="889"/>
      <c r="D64" s="890"/>
      <c r="E64" s="668"/>
      <c r="F64" s="671"/>
      <c r="G64" s="670"/>
      <c r="H64" s="670"/>
      <c r="I64" s="670"/>
      <c r="J64" s="670"/>
      <c r="K64" s="670"/>
      <c r="L64" s="670"/>
      <c r="M64" s="670"/>
      <c r="N64" s="670"/>
      <c r="O64" s="671"/>
      <c r="P64" s="306">
        <v>50</v>
      </c>
    </row>
    <row r="65" spans="2:16" ht="15.75" customHeight="1">
      <c r="B65" s="888" t="s">
        <v>713</v>
      </c>
      <c r="C65" s="889"/>
      <c r="D65" s="890"/>
      <c r="E65" s="668"/>
      <c r="F65" s="671"/>
      <c r="G65" s="670"/>
      <c r="H65" s="670"/>
      <c r="I65" s="670"/>
      <c r="J65" s="670"/>
      <c r="K65" s="670"/>
      <c r="L65" s="670"/>
      <c r="M65" s="670"/>
      <c r="N65" s="670"/>
      <c r="O65" s="671"/>
      <c r="P65" s="306">
        <v>51</v>
      </c>
    </row>
    <row r="66" spans="2:16" ht="15.75" customHeight="1">
      <c r="B66" s="888" t="s">
        <v>767</v>
      </c>
      <c r="C66" s="889"/>
      <c r="D66" s="890"/>
      <c r="E66" s="668"/>
      <c r="F66" s="671"/>
      <c r="G66" s="670"/>
      <c r="H66" s="670"/>
      <c r="I66" s="670"/>
      <c r="J66" s="670"/>
      <c r="K66" s="670"/>
      <c r="L66" s="670"/>
      <c r="M66" s="670"/>
      <c r="N66" s="670"/>
      <c r="O66" s="671"/>
      <c r="P66" s="306">
        <v>52</v>
      </c>
    </row>
    <row r="67" spans="2:16" ht="15.75" customHeight="1">
      <c r="B67" s="888" t="s">
        <v>696</v>
      </c>
      <c r="C67" s="889"/>
      <c r="D67" s="890"/>
      <c r="E67" s="668"/>
      <c r="F67" s="671"/>
      <c r="G67" s="670"/>
      <c r="H67" s="670"/>
      <c r="I67" s="670"/>
      <c r="J67" s="670"/>
      <c r="K67" s="670"/>
      <c r="L67" s="670"/>
      <c r="M67" s="670"/>
      <c r="N67" s="670"/>
      <c r="O67" s="671"/>
      <c r="P67" s="306">
        <v>53</v>
      </c>
    </row>
    <row r="68" spans="2:16" ht="15.75" customHeight="1">
      <c r="B68" s="888" t="s">
        <v>697</v>
      </c>
      <c r="C68" s="889"/>
      <c r="D68" s="890"/>
      <c r="E68" s="668"/>
      <c r="F68" s="671"/>
      <c r="G68" s="670"/>
      <c r="H68" s="670"/>
      <c r="I68" s="670"/>
      <c r="J68" s="670"/>
      <c r="K68" s="670"/>
      <c r="L68" s="670"/>
      <c r="M68" s="670"/>
      <c r="N68" s="670"/>
      <c r="O68" s="671"/>
      <c r="P68" s="306">
        <v>54</v>
      </c>
    </row>
    <row r="69" spans="2:16" ht="15.75" customHeight="1">
      <c r="B69" s="888" t="s">
        <v>701</v>
      </c>
      <c r="C69" s="889"/>
      <c r="D69" s="890"/>
      <c r="E69" s="668"/>
      <c r="F69" s="671"/>
      <c r="G69" s="670"/>
      <c r="H69" s="670"/>
      <c r="I69" s="670"/>
      <c r="J69" s="670"/>
      <c r="K69" s="670"/>
      <c r="L69" s="670"/>
      <c r="M69" s="670"/>
      <c r="N69" s="670"/>
      <c r="O69" s="671"/>
      <c r="P69" s="306">
        <v>55</v>
      </c>
    </row>
    <row r="70" spans="2:16" ht="15.75" customHeight="1">
      <c r="B70" s="888" t="s">
        <v>70</v>
      </c>
      <c r="C70" s="889"/>
      <c r="D70" s="890"/>
      <c r="E70" s="668"/>
      <c r="F70" s="671"/>
      <c r="G70" s="670"/>
      <c r="H70" s="670"/>
      <c r="I70" s="670"/>
      <c r="J70" s="670"/>
      <c r="K70" s="670"/>
      <c r="L70" s="670"/>
      <c r="M70" s="670"/>
      <c r="N70" s="670"/>
      <c r="O70" s="671"/>
      <c r="P70" s="306">
        <v>56</v>
      </c>
    </row>
    <row r="71" spans="2:16" ht="15.75" customHeight="1">
      <c r="B71" s="888" t="s">
        <v>702</v>
      </c>
      <c r="C71" s="889"/>
      <c r="D71" s="890"/>
      <c r="E71" s="668"/>
      <c r="F71" s="671"/>
      <c r="G71" s="670"/>
      <c r="H71" s="670"/>
      <c r="I71" s="670"/>
      <c r="J71" s="670"/>
      <c r="K71" s="670"/>
      <c r="L71" s="670"/>
      <c r="M71" s="670"/>
      <c r="N71" s="670"/>
      <c r="O71" s="671"/>
    </row>
    <row r="72" spans="2:16" ht="15.75" customHeight="1">
      <c r="B72" s="888" t="s">
        <v>702</v>
      </c>
      <c r="C72" s="889"/>
      <c r="D72" s="890"/>
      <c r="E72" s="668"/>
      <c r="F72" s="671"/>
      <c r="G72" s="670"/>
      <c r="H72" s="670"/>
      <c r="I72" s="670"/>
      <c r="J72" s="670"/>
      <c r="K72" s="670"/>
      <c r="L72" s="670"/>
      <c r="M72" s="670"/>
      <c r="N72" s="670"/>
      <c r="O72" s="671"/>
    </row>
    <row r="73" spans="2:16" ht="15.75" customHeight="1">
      <c r="B73" s="888" t="s">
        <v>702</v>
      </c>
      <c r="C73" s="889"/>
      <c r="D73" s="890"/>
      <c r="E73" s="668"/>
      <c r="F73" s="671"/>
      <c r="G73" s="670"/>
      <c r="H73" s="670"/>
      <c r="I73" s="670"/>
      <c r="J73" s="670"/>
      <c r="K73" s="670"/>
      <c r="L73" s="670"/>
      <c r="M73" s="670"/>
      <c r="N73" s="670"/>
      <c r="O73" s="671"/>
    </row>
    <row r="74" spans="2:16" ht="15.75" customHeight="1">
      <c r="B74" s="888" t="s">
        <v>702</v>
      </c>
      <c r="C74" s="889"/>
      <c r="D74" s="890"/>
      <c r="E74" s="668"/>
      <c r="F74" s="671"/>
      <c r="G74" s="670"/>
      <c r="H74" s="670"/>
      <c r="I74" s="670"/>
      <c r="J74" s="670"/>
      <c r="K74" s="670"/>
      <c r="L74" s="670"/>
      <c r="M74" s="670"/>
      <c r="N74" s="670"/>
      <c r="O74" s="671"/>
    </row>
    <row r="75" spans="2:16" ht="15.75" customHeight="1">
      <c r="B75" s="888" t="s">
        <v>702</v>
      </c>
      <c r="C75" s="889"/>
      <c r="D75" s="890"/>
      <c r="E75" s="668"/>
      <c r="F75" s="671"/>
      <c r="G75" s="670"/>
      <c r="H75" s="670"/>
      <c r="I75" s="670"/>
      <c r="J75" s="670"/>
      <c r="K75" s="670"/>
      <c r="L75" s="670"/>
      <c r="M75" s="670"/>
      <c r="N75" s="670"/>
      <c r="O75" s="671"/>
    </row>
    <row r="76" spans="2:16" ht="15.75" customHeight="1">
      <c r="B76" s="888" t="s">
        <v>702</v>
      </c>
      <c r="C76" s="889"/>
      <c r="D76" s="890"/>
      <c r="E76" s="668"/>
      <c r="F76" s="671"/>
      <c r="G76" s="670"/>
      <c r="H76" s="670"/>
      <c r="I76" s="670"/>
      <c r="J76" s="670"/>
      <c r="K76" s="670"/>
      <c r="L76" s="670"/>
      <c r="M76" s="670"/>
      <c r="N76" s="670"/>
      <c r="O76" s="671"/>
    </row>
    <row r="77" spans="2:16" ht="15.75" customHeight="1">
      <c r="B77" s="888" t="s">
        <v>702</v>
      </c>
      <c r="C77" s="889"/>
      <c r="D77" s="890"/>
      <c r="E77" s="668"/>
      <c r="F77" s="671"/>
      <c r="G77" s="670"/>
      <c r="H77" s="670"/>
      <c r="I77" s="670"/>
      <c r="J77" s="670"/>
      <c r="K77" s="670"/>
      <c r="L77" s="670"/>
      <c r="M77" s="670"/>
      <c r="N77" s="670"/>
      <c r="O77" s="671"/>
    </row>
    <row r="78" spans="2:16" ht="15.75" customHeight="1">
      <c r="B78" s="888" t="s">
        <v>702</v>
      </c>
      <c r="C78" s="889"/>
      <c r="D78" s="890"/>
      <c r="E78" s="668"/>
      <c r="F78" s="671"/>
      <c r="G78" s="670"/>
      <c r="H78" s="670"/>
      <c r="I78" s="670"/>
      <c r="J78" s="670"/>
      <c r="K78" s="670"/>
      <c r="L78" s="670"/>
      <c r="M78" s="670"/>
      <c r="N78" s="670"/>
      <c r="O78" s="671"/>
    </row>
    <row r="79" spans="2:16" ht="15.75" customHeight="1">
      <c r="B79" s="888" t="s">
        <v>702</v>
      </c>
      <c r="C79" s="889"/>
      <c r="D79" s="890"/>
      <c r="E79" s="668"/>
      <c r="F79" s="671"/>
      <c r="G79" s="670"/>
      <c r="H79" s="670"/>
      <c r="I79" s="670"/>
      <c r="J79" s="670"/>
      <c r="K79" s="670"/>
      <c r="L79" s="670"/>
      <c r="M79" s="670"/>
      <c r="N79" s="670"/>
      <c r="O79" s="671"/>
    </row>
    <row r="80" spans="2:16" ht="15.75" customHeight="1">
      <c r="B80" s="888" t="s">
        <v>702</v>
      </c>
      <c r="C80" s="889"/>
      <c r="D80" s="890"/>
      <c r="E80" s="668"/>
      <c r="F80" s="671"/>
      <c r="G80" s="670"/>
      <c r="H80" s="670"/>
      <c r="I80" s="670"/>
      <c r="J80" s="670"/>
      <c r="K80" s="670"/>
      <c r="L80" s="670"/>
      <c r="M80" s="670"/>
      <c r="N80" s="670"/>
      <c r="O80" s="671"/>
    </row>
    <row r="81" spans="2:15" ht="15.75" customHeight="1">
      <c r="B81" s="888" t="s">
        <v>702</v>
      </c>
      <c r="C81" s="889"/>
      <c r="D81" s="890"/>
      <c r="E81" s="668"/>
      <c r="F81" s="671"/>
      <c r="G81" s="670"/>
      <c r="H81" s="670"/>
      <c r="I81" s="670"/>
      <c r="J81" s="670"/>
      <c r="K81" s="670"/>
      <c r="L81" s="670"/>
      <c r="M81" s="670"/>
      <c r="N81" s="670"/>
      <c r="O81" s="671"/>
    </row>
    <row r="82" spans="2:15" ht="15.75" customHeight="1">
      <c r="B82" s="888" t="s">
        <v>702</v>
      </c>
      <c r="C82" s="889"/>
      <c r="D82" s="890"/>
      <c r="E82" s="668"/>
      <c r="F82" s="671"/>
      <c r="G82" s="670"/>
      <c r="H82" s="670"/>
      <c r="I82" s="670"/>
      <c r="J82" s="670"/>
      <c r="K82" s="670"/>
      <c r="L82" s="670"/>
      <c r="M82" s="670"/>
      <c r="N82" s="670"/>
      <c r="O82" s="671"/>
    </row>
    <row r="83" spans="2:15" ht="15.75" customHeight="1">
      <c r="B83" s="888" t="s">
        <v>702</v>
      </c>
      <c r="C83" s="889"/>
      <c r="D83" s="890"/>
      <c r="E83" s="668"/>
      <c r="F83" s="671"/>
      <c r="G83" s="670"/>
      <c r="H83" s="670"/>
      <c r="I83" s="670"/>
      <c r="J83" s="670"/>
      <c r="K83" s="670"/>
      <c r="L83" s="670"/>
      <c r="M83" s="670"/>
      <c r="N83" s="670"/>
      <c r="O83" s="671"/>
    </row>
    <row r="84" spans="2:15" ht="15.75" customHeight="1">
      <c r="B84" s="888" t="s">
        <v>702</v>
      </c>
      <c r="C84" s="889"/>
      <c r="D84" s="890"/>
      <c r="E84" s="668"/>
      <c r="F84" s="671"/>
      <c r="G84" s="670"/>
      <c r="H84" s="670"/>
      <c r="I84" s="670"/>
      <c r="J84" s="670"/>
      <c r="K84" s="670"/>
      <c r="L84" s="670"/>
      <c r="M84" s="670"/>
      <c r="N84" s="670"/>
      <c r="O84" s="671"/>
    </row>
    <row r="85" spans="2:15" ht="15.75" customHeight="1">
      <c r="B85" s="888" t="s">
        <v>702</v>
      </c>
      <c r="C85" s="889"/>
      <c r="D85" s="890"/>
      <c r="E85" s="668"/>
      <c r="F85" s="671"/>
      <c r="G85" s="670"/>
      <c r="H85" s="670"/>
      <c r="I85" s="670"/>
      <c r="J85" s="670"/>
      <c r="K85" s="670"/>
      <c r="L85" s="670"/>
      <c r="M85" s="670"/>
      <c r="N85" s="670"/>
      <c r="O85" s="671"/>
    </row>
    <row r="86" spans="2:15" ht="15.75" customHeight="1">
      <c r="B86" s="888" t="s">
        <v>702</v>
      </c>
      <c r="C86" s="889"/>
      <c r="D86" s="890"/>
      <c r="E86" s="668"/>
      <c r="F86" s="671"/>
      <c r="G86" s="670"/>
      <c r="H86" s="670"/>
      <c r="I86" s="670"/>
      <c r="J86" s="670"/>
      <c r="K86" s="670"/>
      <c r="L86" s="670"/>
      <c r="M86" s="670"/>
      <c r="N86" s="670"/>
      <c r="O86" s="671"/>
    </row>
    <row r="87" spans="2:15" ht="15.75" customHeight="1">
      <c r="B87" s="888" t="s">
        <v>702</v>
      </c>
      <c r="C87" s="889"/>
      <c r="D87" s="890"/>
      <c r="E87" s="668"/>
      <c r="F87" s="671"/>
      <c r="G87" s="670"/>
      <c r="H87" s="670"/>
      <c r="I87" s="670"/>
      <c r="J87" s="670"/>
      <c r="K87" s="670"/>
      <c r="L87" s="670"/>
      <c r="M87" s="670"/>
      <c r="N87" s="670"/>
      <c r="O87" s="671"/>
    </row>
    <row r="88" spans="2:15" ht="15.75" customHeight="1">
      <c r="B88" s="888" t="s">
        <v>702</v>
      </c>
      <c r="C88" s="889"/>
      <c r="D88" s="890"/>
      <c r="E88" s="668"/>
      <c r="F88" s="671"/>
      <c r="G88" s="670"/>
      <c r="H88" s="670"/>
      <c r="I88" s="670"/>
      <c r="J88" s="670"/>
      <c r="K88" s="670"/>
      <c r="L88" s="670"/>
      <c r="M88" s="670"/>
      <c r="N88" s="670"/>
      <c r="O88" s="671"/>
    </row>
    <row r="89" spans="2:15" ht="15.75" customHeight="1">
      <c r="B89" s="888" t="s">
        <v>702</v>
      </c>
      <c r="C89" s="889"/>
      <c r="D89" s="890"/>
      <c r="E89" s="668"/>
      <c r="F89" s="671"/>
      <c r="G89" s="670"/>
      <c r="H89" s="670"/>
      <c r="I89" s="670"/>
      <c r="J89" s="670"/>
      <c r="K89" s="670"/>
      <c r="L89" s="670"/>
      <c r="M89" s="670"/>
      <c r="N89" s="670"/>
      <c r="O89" s="671"/>
    </row>
    <row r="90" spans="2:15" ht="24" customHeight="1">
      <c r="B90" s="660" t="s">
        <v>688</v>
      </c>
      <c r="C90" s="661"/>
      <c r="D90" s="661"/>
      <c r="E90" s="672"/>
      <c r="F90" s="663">
        <f>SUM(F18:F89)</f>
        <v>0</v>
      </c>
      <c r="G90" s="673"/>
      <c r="H90" s="673"/>
      <c r="I90" s="673"/>
      <c r="J90" s="673"/>
      <c r="K90" s="673"/>
      <c r="L90" s="673"/>
      <c r="M90" s="673"/>
      <c r="N90" s="673"/>
      <c r="O90" s="663"/>
    </row>
  </sheetData>
  <sheetProtection formatCells="0" formatColumns="0" formatRows="0" insertColumns="0" insertRows="0" insertHyperlinks="0" deleteColumns="0" deleteRows="0" sort="0" autoFilter="0" pivotTables="0"/>
  <mergeCells count="85">
    <mergeCell ref="N6:N8"/>
    <mergeCell ref="O6:O8"/>
    <mergeCell ref="B6:B8"/>
    <mergeCell ref="C6:C8"/>
    <mergeCell ref="E6:E8"/>
    <mergeCell ref="G6:G8"/>
    <mergeCell ref="H6:H8"/>
    <mergeCell ref="I6:I8"/>
    <mergeCell ref="B22:D22"/>
    <mergeCell ref="J6:J8"/>
    <mergeCell ref="K6:K8"/>
    <mergeCell ref="L6:L8"/>
    <mergeCell ref="M6:M8"/>
    <mergeCell ref="B17:D17"/>
    <mergeCell ref="B18:D18"/>
    <mergeCell ref="B19:D19"/>
    <mergeCell ref="B20:D20"/>
    <mergeCell ref="B21:D21"/>
    <mergeCell ref="B34:D34"/>
    <mergeCell ref="B23:D23"/>
    <mergeCell ref="B24:D24"/>
    <mergeCell ref="B25:D25"/>
    <mergeCell ref="B26:D26"/>
    <mergeCell ref="B27:D27"/>
    <mergeCell ref="B28:D28"/>
    <mergeCell ref="B29:D29"/>
    <mergeCell ref="B30:D30"/>
    <mergeCell ref="B31:D31"/>
    <mergeCell ref="B32:D32"/>
    <mergeCell ref="B33:D33"/>
    <mergeCell ref="B46:D46"/>
    <mergeCell ref="B35:D35"/>
    <mergeCell ref="B36:D36"/>
    <mergeCell ref="B37:D37"/>
    <mergeCell ref="B38:D38"/>
    <mergeCell ref="B39:D39"/>
    <mergeCell ref="B40:D40"/>
    <mergeCell ref="B41:D41"/>
    <mergeCell ref="B42:D42"/>
    <mergeCell ref="B43:D43"/>
    <mergeCell ref="B44:D44"/>
    <mergeCell ref="B45:D45"/>
    <mergeCell ref="B58:D58"/>
    <mergeCell ref="B47:D47"/>
    <mergeCell ref="B48:D48"/>
    <mergeCell ref="B49:D49"/>
    <mergeCell ref="B50:D50"/>
    <mergeCell ref="B51:D51"/>
    <mergeCell ref="B52:D52"/>
    <mergeCell ref="B53:D53"/>
    <mergeCell ref="B54:D54"/>
    <mergeCell ref="B55:D55"/>
    <mergeCell ref="B56:D56"/>
    <mergeCell ref="B57:D57"/>
    <mergeCell ref="B70:D70"/>
    <mergeCell ref="B59:D59"/>
    <mergeCell ref="B60:D60"/>
    <mergeCell ref="B61:D61"/>
    <mergeCell ref="B62:D62"/>
    <mergeCell ref="B63:D63"/>
    <mergeCell ref="B64:D64"/>
    <mergeCell ref="B65:D65"/>
    <mergeCell ref="B66:D66"/>
    <mergeCell ref="B67:D67"/>
    <mergeCell ref="B68:D68"/>
    <mergeCell ref="B69:D69"/>
    <mergeCell ref="B82:D82"/>
    <mergeCell ref="B71:D71"/>
    <mergeCell ref="B72:D72"/>
    <mergeCell ref="B73:D73"/>
    <mergeCell ref="B74:D74"/>
    <mergeCell ref="B75:D75"/>
    <mergeCell ref="B76:D76"/>
    <mergeCell ref="B77:D77"/>
    <mergeCell ref="B78:D78"/>
    <mergeCell ref="B79:D79"/>
    <mergeCell ref="B80:D80"/>
    <mergeCell ref="B81:D81"/>
    <mergeCell ref="B89:D89"/>
    <mergeCell ref="B83:D83"/>
    <mergeCell ref="B84:D84"/>
    <mergeCell ref="B85:D85"/>
    <mergeCell ref="B86:D86"/>
    <mergeCell ref="B87:D87"/>
    <mergeCell ref="B88:D88"/>
  </mergeCells>
  <phoneticPr fontId="4"/>
  <printOptions horizontalCentered="1"/>
  <pageMargins left="0.7" right="0.7" top="0.75" bottom="0.75" header="0.3" footer="0.3"/>
  <pageSetup paperSize="9" scale="44" orientation="portrait" blackAndWhite="1" errors="blank"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FCA2E1-E161-4A67-9CCF-8C1A5410A989}">
  <sheetPr>
    <tabColor rgb="FFFFC000"/>
    <pageSetUpPr fitToPage="1"/>
  </sheetPr>
  <dimension ref="B1:T95"/>
  <sheetViews>
    <sheetView tabSelected="1" view="pageBreakPreview" topLeftCell="E1" zoomScale="70" zoomScaleNormal="90" zoomScaleSheetLayoutView="70" workbookViewId="0">
      <selection activeCell="K13" sqref="K13"/>
    </sheetView>
  </sheetViews>
  <sheetFormatPr defaultRowHeight="13.2" outlineLevelCol="1"/>
  <cols>
    <col min="1" max="1" width="3.6640625" style="306" customWidth="1"/>
    <col min="2" max="2" width="25.44140625" style="306" customWidth="1"/>
    <col min="3" max="6" width="22.44140625" style="306" customWidth="1"/>
    <col min="7" max="7" width="20" style="306" customWidth="1"/>
    <col min="8" max="8" width="20.6640625" style="306" customWidth="1"/>
    <col min="9" max="9" width="29" style="306" customWidth="1"/>
    <col min="10" max="11" width="22.44140625" style="306" customWidth="1"/>
    <col min="12" max="17" width="20.77734375" style="306" customWidth="1"/>
    <col min="18" max="18" width="5.6640625" style="306" customWidth="1" outlineLevel="1"/>
    <col min="19" max="20" width="9" style="306" customWidth="1" outlineLevel="1"/>
    <col min="21" max="266" width="9" style="306"/>
    <col min="267" max="267" width="15.77734375" style="306" customWidth="1"/>
    <col min="268" max="273" width="12.109375" style="306" customWidth="1"/>
    <col min="274" max="274" width="11.88671875" style="306" customWidth="1"/>
    <col min="275" max="522" width="9" style="306"/>
    <col min="523" max="523" width="15.77734375" style="306" customWidth="1"/>
    <col min="524" max="529" width="12.109375" style="306" customWidth="1"/>
    <col min="530" max="530" width="11.88671875" style="306" customWidth="1"/>
    <col min="531" max="778" width="9" style="306"/>
    <col min="779" max="779" width="15.77734375" style="306" customWidth="1"/>
    <col min="780" max="785" width="12.109375" style="306" customWidth="1"/>
    <col min="786" max="786" width="11.88671875" style="306" customWidth="1"/>
    <col min="787" max="1034" width="9" style="306"/>
    <col min="1035" max="1035" width="15.77734375" style="306" customWidth="1"/>
    <col min="1036" max="1041" width="12.109375" style="306" customWidth="1"/>
    <col min="1042" max="1042" width="11.88671875" style="306" customWidth="1"/>
    <col min="1043" max="1290" width="9" style="306"/>
    <col min="1291" max="1291" width="15.77734375" style="306" customWidth="1"/>
    <col min="1292" max="1297" width="12.109375" style="306" customWidth="1"/>
    <col min="1298" max="1298" width="11.88671875" style="306" customWidth="1"/>
    <col min="1299" max="1546" width="9" style="306"/>
    <col min="1547" max="1547" width="15.77734375" style="306" customWidth="1"/>
    <col min="1548" max="1553" width="12.109375" style="306" customWidth="1"/>
    <col min="1554" max="1554" width="11.88671875" style="306" customWidth="1"/>
    <col min="1555" max="1802" width="9" style="306"/>
    <col min="1803" max="1803" width="15.77734375" style="306" customWidth="1"/>
    <col min="1804" max="1809" width="12.109375" style="306" customWidth="1"/>
    <col min="1810" max="1810" width="11.88671875" style="306" customWidth="1"/>
    <col min="1811" max="2058" width="9" style="306"/>
    <col min="2059" max="2059" width="15.77734375" style="306" customWidth="1"/>
    <col min="2060" max="2065" width="12.109375" style="306" customWidth="1"/>
    <col min="2066" max="2066" width="11.88671875" style="306" customWidth="1"/>
    <col min="2067" max="2314" width="9" style="306"/>
    <col min="2315" max="2315" width="15.77734375" style="306" customWidth="1"/>
    <col min="2316" max="2321" width="12.109375" style="306" customWidth="1"/>
    <col min="2322" max="2322" width="11.88671875" style="306" customWidth="1"/>
    <col min="2323" max="2570" width="9" style="306"/>
    <col min="2571" max="2571" width="15.77734375" style="306" customWidth="1"/>
    <col min="2572" max="2577" width="12.109375" style="306" customWidth="1"/>
    <col min="2578" max="2578" width="11.88671875" style="306" customWidth="1"/>
    <col min="2579" max="2826" width="9" style="306"/>
    <col min="2827" max="2827" width="15.77734375" style="306" customWidth="1"/>
    <col min="2828" max="2833" width="12.109375" style="306" customWidth="1"/>
    <col min="2834" max="2834" width="11.88671875" style="306" customWidth="1"/>
    <col min="2835" max="3082" width="9" style="306"/>
    <col min="3083" max="3083" width="15.77734375" style="306" customWidth="1"/>
    <col min="3084" max="3089" width="12.109375" style="306" customWidth="1"/>
    <col min="3090" max="3090" width="11.88671875" style="306" customWidth="1"/>
    <col min="3091" max="3338" width="9" style="306"/>
    <col min="3339" max="3339" width="15.77734375" style="306" customWidth="1"/>
    <col min="3340" max="3345" width="12.109375" style="306" customWidth="1"/>
    <col min="3346" max="3346" width="11.88671875" style="306" customWidth="1"/>
    <col min="3347" max="3594" width="9" style="306"/>
    <col min="3595" max="3595" width="15.77734375" style="306" customWidth="1"/>
    <col min="3596" max="3601" width="12.109375" style="306" customWidth="1"/>
    <col min="3602" max="3602" width="11.88671875" style="306" customWidth="1"/>
    <col min="3603" max="3850" width="9" style="306"/>
    <col min="3851" max="3851" width="15.77734375" style="306" customWidth="1"/>
    <col min="3852" max="3857" width="12.109375" style="306" customWidth="1"/>
    <col min="3858" max="3858" width="11.88671875" style="306" customWidth="1"/>
    <col min="3859" max="4106" width="9" style="306"/>
    <col min="4107" max="4107" width="15.77734375" style="306" customWidth="1"/>
    <col min="4108" max="4113" width="12.109375" style="306" customWidth="1"/>
    <col min="4114" max="4114" width="11.88671875" style="306" customWidth="1"/>
    <col min="4115" max="4362" width="9" style="306"/>
    <col min="4363" max="4363" width="15.77734375" style="306" customWidth="1"/>
    <col min="4364" max="4369" width="12.109375" style="306" customWidth="1"/>
    <col min="4370" max="4370" width="11.88671875" style="306" customWidth="1"/>
    <col min="4371" max="4618" width="9" style="306"/>
    <col min="4619" max="4619" width="15.77734375" style="306" customWidth="1"/>
    <col min="4620" max="4625" width="12.109375" style="306" customWidth="1"/>
    <col min="4626" max="4626" width="11.88671875" style="306" customWidth="1"/>
    <col min="4627" max="4874" width="9" style="306"/>
    <col min="4875" max="4875" width="15.77734375" style="306" customWidth="1"/>
    <col min="4876" max="4881" width="12.109375" style="306" customWidth="1"/>
    <col min="4882" max="4882" width="11.88671875" style="306" customWidth="1"/>
    <col min="4883" max="5130" width="9" style="306"/>
    <col min="5131" max="5131" width="15.77734375" style="306" customWidth="1"/>
    <col min="5132" max="5137" width="12.109375" style="306" customWidth="1"/>
    <col min="5138" max="5138" width="11.88671875" style="306" customWidth="1"/>
    <col min="5139" max="5386" width="9" style="306"/>
    <col min="5387" max="5387" width="15.77734375" style="306" customWidth="1"/>
    <col min="5388" max="5393" width="12.109375" style="306" customWidth="1"/>
    <col min="5394" max="5394" width="11.88671875" style="306" customWidth="1"/>
    <col min="5395" max="5642" width="9" style="306"/>
    <col min="5643" max="5643" width="15.77734375" style="306" customWidth="1"/>
    <col min="5644" max="5649" width="12.109375" style="306" customWidth="1"/>
    <col min="5650" max="5650" width="11.88671875" style="306" customWidth="1"/>
    <col min="5651" max="5898" width="9" style="306"/>
    <col min="5899" max="5899" width="15.77734375" style="306" customWidth="1"/>
    <col min="5900" max="5905" width="12.109375" style="306" customWidth="1"/>
    <col min="5906" max="5906" width="11.88671875" style="306" customWidth="1"/>
    <col min="5907" max="6154" width="9" style="306"/>
    <col min="6155" max="6155" width="15.77734375" style="306" customWidth="1"/>
    <col min="6156" max="6161" width="12.109375" style="306" customWidth="1"/>
    <col min="6162" max="6162" width="11.88671875" style="306" customWidth="1"/>
    <col min="6163" max="6410" width="9" style="306"/>
    <col min="6411" max="6411" width="15.77734375" style="306" customWidth="1"/>
    <col min="6412" max="6417" width="12.109375" style="306" customWidth="1"/>
    <col min="6418" max="6418" width="11.88671875" style="306" customWidth="1"/>
    <col min="6419" max="6666" width="9" style="306"/>
    <col min="6667" max="6667" width="15.77734375" style="306" customWidth="1"/>
    <col min="6668" max="6673" width="12.109375" style="306" customWidth="1"/>
    <col min="6674" max="6674" width="11.88671875" style="306" customWidth="1"/>
    <col min="6675" max="6922" width="9" style="306"/>
    <col min="6923" max="6923" width="15.77734375" style="306" customWidth="1"/>
    <col min="6924" max="6929" width="12.109375" style="306" customWidth="1"/>
    <col min="6930" max="6930" width="11.88671875" style="306" customWidth="1"/>
    <col min="6931" max="7178" width="9" style="306"/>
    <col min="7179" max="7179" width="15.77734375" style="306" customWidth="1"/>
    <col min="7180" max="7185" width="12.109375" style="306" customWidth="1"/>
    <col min="7186" max="7186" width="11.88671875" style="306" customWidth="1"/>
    <col min="7187" max="7434" width="9" style="306"/>
    <col min="7435" max="7435" width="15.77734375" style="306" customWidth="1"/>
    <col min="7436" max="7441" width="12.109375" style="306" customWidth="1"/>
    <col min="7442" max="7442" width="11.88671875" style="306" customWidth="1"/>
    <col min="7443" max="7690" width="9" style="306"/>
    <col min="7691" max="7691" width="15.77734375" style="306" customWidth="1"/>
    <col min="7692" max="7697" width="12.109375" style="306" customWidth="1"/>
    <col min="7698" max="7698" width="11.88671875" style="306" customWidth="1"/>
    <col min="7699" max="7946" width="9" style="306"/>
    <col min="7947" max="7947" width="15.77734375" style="306" customWidth="1"/>
    <col min="7948" max="7953" width="12.109375" style="306" customWidth="1"/>
    <col min="7954" max="7954" width="11.88671875" style="306" customWidth="1"/>
    <col min="7955" max="8202" width="9" style="306"/>
    <col min="8203" max="8203" width="15.77734375" style="306" customWidth="1"/>
    <col min="8204" max="8209" width="12.109375" style="306" customWidth="1"/>
    <col min="8210" max="8210" width="11.88671875" style="306" customWidth="1"/>
    <col min="8211" max="8458" width="9" style="306"/>
    <col min="8459" max="8459" width="15.77734375" style="306" customWidth="1"/>
    <col min="8460" max="8465" width="12.109375" style="306" customWidth="1"/>
    <col min="8466" max="8466" width="11.88671875" style="306" customWidth="1"/>
    <col min="8467" max="8714" width="9" style="306"/>
    <col min="8715" max="8715" width="15.77734375" style="306" customWidth="1"/>
    <col min="8716" max="8721" width="12.109375" style="306" customWidth="1"/>
    <col min="8722" max="8722" width="11.88671875" style="306" customWidth="1"/>
    <col min="8723" max="8970" width="9" style="306"/>
    <col min="8971" max="8971" width="15.77734375" style="306" customWidth="1"/>
    <col min="8972" max="8977" width="12.109375" style="306" customWidth="1"/>
    <col min="8978" max="8978" width="11.88671875" style="306" customWidth="1"/>
    <col min="8979" max="9226" width="9" style="306"/>
    <col min="9227" max="9227" width="15.77734375" style="306" customWidth="1"/>
    <col min="9228" max="9233" width="12.109375" style="306" customWidth="1"/>
    <col min="9234" max="9234" width="11.88671875" style="306" customWidth="1"/>
    <col min="9235" max="9482" width="9" style="306"/>
    <col min="9483" max="9483" width="15.77734375" style="306" customWidth="1"/>
    <col min="9484" max="9489" width="12.109375" style="306" customWidth="1"/>
    <col min="9490" max="9490" width="11.88671875" style="306" customWidth="1"/>
    <col min="9491" max="9738" width="9" style="306"/>
    <col min="9739" max="9739" width="15.77734375" style="306" customWidth="1"/>
    <col min="9740" max="9745" width="12.109375" style="306" customWidth="1"/>
    <col min="9746" max="9746" width="11.88671875" style="306" customWidth="1"/>
    <col min="9747" max="9994" width="9" style="306"/>
    <col min="9995" max="9995" width="15.77734375" style="306" customWidth="1"/>
    <col min="9996" max="10001" width="12.109375" style="306" customWidth="1"/>
    <col min="10002" max="10002" width="11.88671875" style="306" customWidth="1"/>
    <col min="10003" max="10250" width="9" style="306"/>
    <col min="10251" max="10251" width="15.77734375" style="306" customWidth="1"/>
    <col min="10252" max="10257" width="12.109375" style="306" customWidth="1"/>
    <col min="10258" max="10258" width="11.88671875" style="306" customWidth="1"/>
    <col min="10259" max="10506" width="9" style="306"/>
    <col min="10507" max="10507" width="15.77734375" style="306" customWidth="1"/>
    <col min="10508" max="10513" width="12.109375" style="306" customWidth="1"/>
    <col min="10514" max="10514" width="11.88671875" style="306" customWidth="1"/>
    <col min="10515" max="10762" width="9" style="306"/>
    <col min="10763" max="10763" width="15.77734375" style="306" customWidth="1"/>
    <col min="10764" max="10769" width="12.109375" style="306" customWidth="1"/>
    <col min="10770" max="10770" width="11.88671875" style="306" customWidth="1"/>
    <col min="10771" max="11018" width="9" style="306"/>
    <col min="11019" max="11019" width="15.77734375" style="306" customWidth="1"/>
    <col min="11020" max="11025" width="12.109375" style="306" customWidth="1"/>
    <col min="11026" max="11026" width="11.88671875" style="306" customWidth="1"/>
    <col min="11027" max="11274" width="9" style="306"/>
    <col min="11275" max="11275" width="15.77734375" style="306" customWidth="1"/>
    <col min="11276" max="11281" width="12.109375" style="306" customWidth="1"/>
    <col min="11282" max="11282" width="11.88671875" style="306" customWidth="1"/>
    <col min="11283" max="11530" width="9" style="306"/>
    <col min="11531" max="11531" width="15.77734375" style="306" customWidth="1"/>
    <col min="11532" max="11537" width="12.109375" style="306" customWidth="1"/>
    <col min="11538" max="11538" width="11.88671875" style="306" customWidth="1"/>
    <col min="11539" max="11786" width="9" style="306"/>
    <col min="11787" max="11787" width="15.77734375" style="306" customWidth="1"/>
    <col min="11788" max="11793" width="12.109375" style="306" customWidth="1"/>
    <col min="11794" max="11794" width="11.88671875" style="306" customWidth="1"/>
    <col min="11795" max="12042" width="9" style="306"/>
    <col min="12043" max="12043" width="15.77734375" style="306" customWidth="1"/>
    <col min="12044" max="12049" width="12.109375" style="306" customWidth="1"/>
    <col min="12050" max="12050" width="11.88671875" style="306" customWidth="1"/>
    <col min="12051" max="12298" width="9" style="306"/>
    <col min="12299" max="12299" width="15.77734375" style="306" customWidth="1"/>
    <col min="12300" max="12305" width="12.109375" style="306" customWidth="1"/>
    <col min="12306" max="12306" width="11.88671875" style="306" customWidth="1"/>
    <col min="12307" max="12554" width="9" style="306"/>
    <col min="12555" max="12555" width="15.77734375" style="306" customWidth="1"/>
    <col min="12556" max="12561" width="12.109375" style="306" customWidth="1"/>
    <col min="12562" max="12562" width="11.88671875" style="306" customWidth="1"/>
    <col min="12563" max="12810" width="9" style="306"/>
    <col min="12811" max="12811" width="15.77734375" style="306" customWidth="1"/>
    <col min="12812" max="12817" width="12.109375" style="306" customWidth="1"/>
    <col min="12818" max="12818" width="11.88671875" style="306" customWidth="1"/>
    <col min="12819" max="13066" width="9" style="306"/>
    <col min="13067" max="13067" width="15.77734375" style="306" customWidth="1"/>
    <col min="13068" max="13073" width="12.109375" style="306" customWidth="1"/>
    <col min="13074" max="13074" width="11.88671875" style="306" customWidth="1"/>
    <col min="13075" max="13322" width="9" style="306"/>
    <col min="13323" max="13323" width="15.77734375" style="306" customWidth="1"/>
    <col min="13324" max="13329" width="12.109375" style="306" customWidth="1"/>
    <col min="13330" max="13330" width="11.88671875" style="306" customWidth="1"/>
    <col min="13331" max="13578" width="9" style="306"/>
    <col min="13579" max="13579" width="15.77734375" style="306" customWidth="1"/>
    <col min="13580" max="13585" width="12.109375" style="306" customWidth="1"/>
    <col min="13586" max="13586" width="11.88671875" style="306" customWidth="1"/>
    <col min="13587" max="13834" width="9" style="306"/>
    <col min="13835" max="13835" width="15.77734375" style="306" customWidth="1"/>
    <col min="13836" max="13841" width="12.109375" style="306" customWidth="1"/>
    <col min="13842" max="13842" width="11.88671875" style="306" customWidth="1"/>
    <col min="13843" max="14090" width="9" style="306"/>
    <col min="14091" max="14091" width="15.77734375" style="306" customWidth="1"/>
    <col min="14092" max="14097" width="12.109375" style="306" customWidth="1"/>
    <col min="14098" max="14098" width="11.88671875" style="306" customWidth="1"/>
    <col min="14099" max="14346" width="9" style="306"/>
    <col min="14347" max="14347" width="15.77734375" style="306" customWidth="1"/>
    <col min="14348" max="14353" width="12.109375" style="306" customWidth="1"/>
    <col min="14354" max="14354" width="11.88671875" style="306" customWidth="1"/>
    <col min="14355" max="14602" width="9" style="306"/>
    <col min="14603" max="14603" width="15.77734375" style="306" customWidth="1"/>
    <col min="14604" max="14609" width="12.109375" style="306" customWidth="1"/>
    <col min="14610" max="14610" width="11.88671875" style="306" customWidth="1"/>
    <col min="14611" max="14858" width="9" style="306"/>
    <col min="14859" max="14859" width="15.77734375" style="306" customWidth="1"/>
    <col min="14860" max="14865" width="12.109375" style="306" customWidth="1"/>
    <col min="14866" max="14866" width="11.88671875" style="306" customWidth="1"/>
    <col min="14867" max="15114" width="9" style="306"/>
    <col min="15115" max="15115" width="15.77734375" style="306" customWidth="1"/>
    <col min="15116" max="15121" width="12.109375" style="306" customWidth="1"/>
    <col min="15122" max="15122" width="11.88671875" style="306" customWidth="1"/>
    <col min="15123" max="15370" width="9" style="306"/>
    <col min="15371" max="15371" width="15.77734375" style="306" customWidth="1"/>
    <col min="15372" max="15377" width="12.109375" style="306" customWidth="1"/>
    <col min="15378" max="15378" width="11.88671875" style="306" customWidth="1"/>
    <col min="15379" max="15626" width="9" style="306"/>
    <col min="15627" max="15627" width="15.77734375" style="306" customWidth="1"/>
    <col min="15628" max="15633" width="12.109375" style="306" customWidth="1"/>
    <col min="15634" max="15634" width="11.88671875" style="306" customWidth="1"/>
    <col min="15635" max="15882" width="9" style="306"/>
    <col min="15883" max="15883" width="15.77734375" style="306" customWidth="1"/>
    <col min="15884" max="15889" width="12.109375" style="306" customWidth="1"/>
    <col min="15890" max="15890" width="11.88671875" style="306" customWidth="1"/>
    <col min="15891" max="16138" width="9" style="306"/>
    <col min="16139" max="16139" width="15.77734375" style="306" customWidth="1"/>
    <col min="16140" max="16145" width="12.109375" style="306" customWidth="1"/>
    <col min="16146" max="16146" width="11.88671875" style="306" customWidth="1"/>
    <col min="16147" max="16384" width="9" style="306"/>
  </cols>
  <sheetData>
    <row r="1" spans="2:20" ht="16.5" customHeight="1">
      <c r="B1" s="304" t="s">
        <v>689</v>
      </c>
      <c r="C1" s="305"/>
    </row>
    <row r="2" spans="2:20" ht="13.5" customHeight="1"/>
    <row r="3" spans="2:20" ht="23.25" customHeight="1">
      <c r="B3" s="674" t="s">
        <v>147</v>
      </c>
      <c r="C3" s="674"/>
      <c r="D3" s="674"/>
      <c r="E3" s="674"/>
      <c r="F3" s="674"/>
      <c r="G3" s="674"/>
      <c r="H3" s="674"/>
      <c r="I3" s="674"/>
      <c r="J3" s="674"/>
      <c r="K3" s="674"/>
      <c r="L3" s="674"/>
      <c r="M3" s="674"/>
      <c r="N3" s="674"/>
      <c r="O3" s="674"/>
      <c r="P3" s="674"/>
      <c r="Q3" s="674"/>
    </row>
    <row r="4" spans="2:20" ht="13.5" customHeight="1">
      <c r="C4" s="307"/>
      <c r="D4" s="307"/>
      <c r="E4" s="307"/>
      <c r="F4" s="307"/>
      <c r="G4" s="307"/>
      <c r="H4" s="307"/>
      <c r="I4" s="307"/>
      <c r="J4" s="307"/>
      <c r="K4" s="307"/>
      <c r="L4" s="307"/>
      <c r="M4" s="307"/>
      <c r="N4" s="307"/>
      <c r="O4" s="307"/>
      <c r="P4" s="307"/>
      <c r="Q4" s="307"/>
    </row>
    <row r="5" spans="2:20" ht="23.25" customHeight="1">
      <c r="B5" s="304" t="s">
        <v>690</v>
      </c>
      <c r="C5" s="304"/>
    </row>
    <row r="6" spans="2:20" ht="17.25" customHeight="1">
      <c r="B6" s="308"/>
      <c r="C6" s="872" t="s">
        <v>148</v>
      </c>
      <c r="D6" s="582" t="s">
        <v>149</v>
      </c>
      <c r="E6" s="882" t="s">
        <v>150</v>
      </c>
      <c r="F6" s="579" t="s">
        <v>151</v>
      </c>
      <c r="G6" s="894" t="s">
        <v>152</v>
      </c>
      <c r="H6" s="895"/>
      <c r="I6" s="896"/>
      <c r="J6" s="872" t="s">
        <v>153</v>
      </c>
      <c r="K6" s="872" t="s">
        <v>154</v>
      </c>
      <c r="L6" s="884" t="s">
        <v>155</v>
      </c>
      <c r="M6" s="874" t="s">
        <v>634</v>
      </c>
      <c r="N6" s="874" t="s">
        <v>635</v>
      </c>
      <c r="O6" s="874" t="s">
        <v>768</v>
      </c>
      <c r="P6" s="874" t="s">
        <v>691</v>
      </c>
      <c r="Q6" s="1333" t="s">
        <v>674</v>
      </c>
      <c r="T6" s="306" t="s">
        <v>118</v>
      </c>
    </row>
    <row r="7" spans="2:20" ht="17.25" customHeight="1">
      <c r="B7" s="311" t="s">
        <v>158</v>
      </c>
      <c r="C7" s="873"/>
      <c r="D7" s="581" t="s">
        <v>159</v>
      </c>
      <c r="E7" s="883"/>
      <c r="F7" s="580" t="s">
        <v>160</v>
      </c>
      <c r="G7" s="891"/>
      <c r="H7" s="892"/>
      <c r="I7" s="893"/>
      <c r="J7" s="873"/>
      <c r="K7" s="873"/>
      <c r="L7" s="875"/>
      <c r="M7" s="875"/>
      <c r="N7" s="875"/>
      <c r="O7" s="878"/>
      <c r="P7" s="875"/>
      <c r="Q7" s="1333"/>
    </row>
    <row r="8" spans="2:20" ht="17.25" customHeight="1">
      <c r="B8" s="314"/>
      <c r="C8" s="873"/>
      <c r="D8" s="581" t="s">
        <v>161</v>
      </c>
      <c r="E8" s="883"/>
      <c r="F8" s="580" t="s">
        <v>162</v>
      </c>
      <c r="G8" s="891"/>
      <c r="H8" s="892"/>
      <c r="I8" s="893"/>
      <c r="J8" s="873"/>
      <c r="K8" s="873"/>
      <c r="L8" s="875"/>
      <c r="M8" s="875"/>
      <c r="N8" s="875"/>
      <c r="O8" s="878"/>
      <c r="P8" s="875"/>
      <c r="Q8" s="874"/>
    </row>
    <row r="9" spans="2:20" ht="17.25" customHeight="1">
      <c r="B9" s="314"/>
      <c r="C9" s="580" t="s">
        <v>163</v>
      </c>
      <c r="D9" s="580" t="s">
        <v>164</v>
      </c>
      <c r="E9" s="581" t="s">
        <v>165</v>
      </c>
      <c r="F9" s="580" t="s">
        <v>166</v>
      </c>
      <c r="G9" s="891" t="s">
        <v>167</v>
      </c>
      <c r="H9" s="892"/>
      <c r="I9" s="893"/>
      <c r="J9" s="580" t="s">
        <v>168</v>
      </c>
      <c r="K9" s="580" t="s">
        <v>169</v>
      </c>
      <c r="L9" s="580" t="s">
        <v>170</v>
      </c>
      <c r="M9" s="580" t="s">
        <v>171</v>
      </c>
      <c r="N9" s="580" t="s">
        <v>172</v>
      </c>
      <c r="O9" s="822" t="s">
        <v>258</v>
      </c>
      <c r="P9" s="580" t="s">
        <v>259</v>
      </c>
      <c r="Q9" s="675" t="s">
        <v>260</v>
      </c>
    </row>
    <row r="10" spans="2:20" ht="17.25" customHeight="1">
      <c r="B10" s="314"/>
      <c r="C10" s="580"/>
      <c r="D10" s="581"/>
      <c r="E10" s="316"/>
      <c r="F10" s="316"/>
      <c r="G10" s="546" t="s">
        <v>217</v>
      </c>
      <c r="H10" s="547" t="s">
        <v>218</v>
      </c>
      <c r="I10" s="546" t="s">
        <v>219</v>
      </c>
      <c r="J10" s="580"/>
      <c r="K10" s="580"/>
      <c r="L10" s="580"/>
      <c r="M10" s="580"/>
      <c r="N10" s="580"/>
      <c r="O10" s="822"/>
      <c r="P10" s="580"/>
      <c r="Q10" s="316"/>
      <c r="R10" s="322"/>
      <c r="S10" s="580"/>
    </row>
    <row r="11" spans="2:20" ht="16.5" customHeight="1">
      <c r="B11" s="318"/>
      <c r="C11" s="319" t="s">
        <v>173</v>
      </c>
      <c r="D11" s="319" t="s">
        <v>173</v>
      </c>
      <c r="E11" s="320" t="s">
        <v>173</v>
      </c>
      <c r="F11" s="319" t="s">
        <v>173</v>
      </c>
      <c r="G11" s="319"/>
      <c r="H11" s="319"/>
      <c r="I11" s="319" t="s">
        <v>174</v>
      </c>
      <c r="J11" s="319" t="s">
        <v>173</v>
      </c>
      <c r="K11" s="319" t="s">
        <v>175</v>
      </c>
      <c r="L11" s="319" t="s">
        <v>173</v>
      </c>
      <c r="M11" s="319" t="s">
        <v>173</v>
      </c>
      <c r="N11" s="319" t="s">
        <v>173</v>
      </c>
      <c r="O11" s="319"/>
      <c r="P11" s="319" t="s">
        <v>173</v>
      </c>
      <c r="Q11" s="319" t="s">
        <v>175</v>
      </c>
    </row>
    <row r="12" spans="2:20" ht="26.25" customHeight="1">
      <c r="B12" s="542" t="s">
        <v>220</v>
      </c>
      <c r="C12" s="676"/>
      <c r="D12" s="677"/>
      <c r="E12" s="332" t="str">
        <f>IF(C12="","",C12-D12)</f>
        <v/>
      </c>
      <c r="F12" s="677"/>
      <c r="G12" s="331">
        <v>538000</v>
      </c>
      <c r="H12" s="677"/>
      <c r="I12" s="331">
        <f>G12*H12</f>
        <v>0</v>
      </c>
      <c r="J12" s="333" t="str">
        <f>IF(F12="","",MIN(F12,I12))</f>
        <v/>
      </c>
      <c r="K12" s="333">
        <f>MIN(E12,J12)</f>
        <v>0</v>
      </c>
      <c r="L12" s="333">
        <f>IF(K12="","0",IFERROR(ROUNDDOWN(K12,-3),""))</f>
        <v>0</v>
      </c>
      <c r="M12" s="679"/>
      <c r="N12" s="678">
        <f>L12-M12</f>
        <v>0</v>
      </c>
      <c r="O12" s="678"/>
      <c r="P12" s="679"/>
      <c r="Q12" s="680"/>
      <c r="R12" s="306">
        <v>78</v>
      </c>
    </row>
    <row r="13" spans="2:20" ht="26.25" customHeight="1">
      <c r="B13" s="334" t="s">
        <v>221</v>
      </c>
      <c r="C13" s="681"/>
      <c r="D13" s="682"/>
      <c r="E13" s="336" t="str">
        <f>IF(C13="","",C13-D13)</f>
        <v/>
      </c>
      <c r="F13" s="682"/>
      <c r="G13" s="335">
        <v>250000</v>
      </c>
      <c r="H13" s="557"/>
      <c r="I13" s="335">
        <v>250000</v>
      </c>
      <c r="J13" s="337" t="str">
        <f>IF(F13="","",MIN(F13,I13))</f>
        <v/>
      </c>
      <c r="K13" s="337">
        <f>MIN(E13,J13)</f>
        <v>0</v>
      </c>
      <c r="L13" s="333">
        <f>IF(K13="","0",IFERROR(ROUNDDOWN(K13,-3),""))</f>
        <v>0</v>
      </c>
      <c r="M13" s="684"/>
      <c r="N13" s="683">
        <f>L13-M13</f>
        <v>0</v>
      </c>
      <c r="O13" s="683"/>
      <c r="P13" s="684"/>
      <c r="Q13" s="685"/>
      <c r="R13" s="306" t="s">
        <v>222</v>
      </c>
    </row>
    <row r="14" spans="2:20" ht="24" customHeight="1">
      <c r="B14" s="147" t="s">
        <v>176</v>
      </c>
      <c r="C14" s="686" t="str">
        <f>IF(SUM(C12:C13)=0,"",SUM(C12:C13))</f>
        <v/>
      </c>
      <c r="D14" s="686" t="str">
        <f t="shared" ref="D14:K14" si="0">IF(SUM(D12:D13)=0,"",SUM(D12:D13))</f>
        <v/>
      </c>
      <c r="E14" s="686" t="str">
        <f t="shared" si="0"/>
        <v/>
      </c>
      <c r="F14" s="686" t="str">
        <f>IF(SUM(F12:F13)=0,"",SUM(F12:F13))</f>
        <v/>
      </c>
      <c r="G14" s="686"/>
      <c r="H14" s="686"/>
      <c r="I14" s="686">
        <f>IF(SUM(I12:I13)=0,"",SUM(I12:I13))</f>
        <v>250000</v>
      </c>
      <c r="J14" s="686" t="str">
        <f>IF(SUM(J12:J13)=0,"",SUM(J12:J13))</f>
        <v/>
      </c>
      <c r="K14" s="686" t="str">
        <f t="shared" si="0"/>
        <v/>
      </c>
      <c r="L14" s="686" t="str">
        <f>IF(SUM(L12:L13)=0,"",SUM(L12:L13))</f>
        <v/>
      </c>
      <c r="M14" s="686"/>
      <c r="N14" s="686"/>
      <c r="O14" s="686"/>
      <c r="P14" s="686" t="str">
        <f>IF(SUM(P12:P12)=0,"",SUM(P12:P12))</f>
        <v/>
      </c>
      <c r="Q14" s="686">
        <f>SUM(Q12:Q13)</f>
        <v>0</v>
      </c>
    </row>
    <row r="15" spans="2:20" ht="16.5" customHeight="1">
      <c r="C15" s="321"/>
      <c r="D15" s="321"/>
    </row>
    <row r="16" spans="2:20" ht="23.25" customHeight="1">
      <c r="B16" s="304" t="s">
        <v>177</v>
      </c>
    </row>
    <row r="17" spans="2:18" ht="18" customHeight="1">
      <c r="B17" s="879" t="s">
        <v>178</v>
      </c>
      <c r="C17" s="880"/>
      <c r="D17" s="881"/>
      <c r="E17" s="879" t="s">
        <v>179</v>
      </c>
      <c r="F17" s="881"/>
      <c r="G17" s="1332" t="s">
        <v>180</v>
      </c>
      <c r="H17" s="1332"/>
      <c r="I17" s="1332"/>
      <c r="J17" s="1332"/>
      <c r="K17" s="1332"/>
      <c r="L17" s="1332"/>
      <c r="M17" s="1332"/>
      <c r="N17" s="1332"/>
      <c r="O17" s="1332"/>
      <c r="P17" s="1332"/>
      <c r="Q17" s="1332"/>
    </row>
    <row r="18" spans="2:18" ht="18" customHeight="1">
      <c r="B18" s="885"/>
      <c r="C18" s="886"/>
      <c r="D18" s="887"/>
      <c r="E18" s="323"/>
      <c r="F18" s="324" t="s">
        <v>175</v>
      </c>
      <c r="G18" s="543"/>
      <c r="H18" s="543"/>
      <c r="I18" s="543"/>
      <c r="J18" s="304"/>
      <c r="K18" s="304"/>
      <c r="L18" s="304"/>
      <c r="M18" s="304"/>
      <c r="N18" s="304"/>
      <c r="O18" s="304"/>
      <c r="P18" s="304"/>
      <c r="Q18" s="505"/>
    </row>
    <row r="19" spans="2:18" ht="18" customHeight="1">
      <c r="B19" s="888" t="s">
        <v>692</v>
      </c>
      <c r="C19" s="889"/>
      <c r="D19" s="890"/>
      <c r="E19" s="323"/>
      <c r="F19" s="687"/>
      <c r="G19" s="688"/>
      <c r="H19" s="688"/>
      <c r="I19" s="689"/>
      <c r="J19" s="690"/>
      <c r="K19" s="690"/>
      <c r="L19" s="690"/>
      <c r="M19" s="690"/>
      <c r="N19" s="690"/>
      <c r="O19" s="690"/>
      <c r="P19" s="690"/>
      <c r="Q19" s="691"/>
      <c r="R19" s="306">
        <v>58</v>
      </c>
    </row>
    <row r="20" spans="2:18" ht="18" customHeight="1">
      <c r="B20" s="888" t="s">
        <v>693</v>
      </c>
      <c r="C20" s="889"/>
      <c r="D20" s="890"/>
      <c r="E20" s="323"/>
      <c r="F20" s="687"/>
      <c r="G20" s="688"/>
      <c r="H20" s="688"/>
      <c r="I20" s="689"/>
      <c r="J20" s="690"/>
      <c r="K20" s="690"/>
      <c r="L20" s="690"/>
      <c r="M20" s="690"/>
      <c r="N20" s="690"/>
      <c r="O20" s="690"/>
      <c r="P20" s="690"/>
      <c r="Q20" s="691"/>
      <c r="R20" s="306">
        <v>59</v>
      </c>
    </row>
    <row r="21" spans="2:18" ht="18" customHeight="1">
      <c r="B21" s="888" t="s">
        <v>694</v>
      </c>
      <c r="C21" s="889"/>
      <c r="D21" s="890"/>
      <c r="E21" s="323"/>
      <c r="F21" s="687"/>
      <c r="G21" s="688"/>
      <c r="H21" s="688"/>
      <c r="I21" s="690"/>
      <c r="J21" s="690"/>
      <c r="K21" s="690"/>
      <c r="L21" s="690"/>
      <c r="M21" s="690"/>
      <c r="N21" s="690"/>
      <c r="O21" s="690"/>
      <c r="P21" s="690"/>
      <c r="Q21" s="691"/>
      <c r="R21" s="306">
        <v>60</v>
      </c>
    </row>
    <row r="22" spans="2:18" ht="18" customHeight="1">
      <c r="B22" s="888" t="s">
        <v>695</v>
      </c>
      <c r="C22" s="889"/>
      <c r="D22" s="890"/>
      <c r="E22" s="323"/>
      <c r="F22" s="687"/>
      <c r="G22" s="688"/>
      <c r="H22" s="688"/>
      <c r="I22" s="690"/>
      <c r="J22" s="690"/>
      <c r="K22" s="690"/>
      <c r="L22" s="690"/>
      <c r="M22" s="690"/>
      <c r="N22" s="690"/>
      <c r="O22" s="690"/>
      <c r="P22" s="690"/>
      <c r="Q22" s="691"/>
      <c r="R22" s="306">
        <v>61</v>
      </c>
    </row>
    <row r="23" spans="2:18" ht="18" customHeight="1">
      <c r="B23" s="888" t="s">
        <v>696</v>
      </c>
      <c r="C23" s="889"/>
      <c r="D23" s="890"/>
      <c r="E23" s="323"/>
      <c r="F23" s="687"/>
      <c r="G23" s="688"/>
      <c r="H23" s="688"/>
      <c r="I23" s="690"/>
      <c r="J23" s="690"/>
      <c r="K23" s="690"/>
      <c r="L23" s="690"/>
      <c r="M23" s="690"/>
      <c r="N23" s="690"/>
      <c r="O23" s="690"/>
      <c r="P23" s="690"/>
      <c r="Q23" s="691"/>
      <c r="R23" s="306">
        <v>62</v>
      </c>
    </row>
    <row r="24" spans="2:18" ht="18" customHeight="1">
      <c r="B24" s="888" t="s">
        <v>697</v>
      </c>
      <c r="C24" s="889"/>
      <c r="D24" s="890"/>
      <c r="E24" s="323"/>
      <c r="F24" s="687"/>
      <c r="G24" s="688"/>
      <c r="H24" s="688"/>
      <c r="I24" s="690"/>
      <c r="J24" s="690"/>
      <c r="K24" s="690"/>
      <c r="L24" s="690"/>
      <c r="M24" s="690"/>
      <c r="N24" s="690"/>
      <c r="O24" s="690"/>
      <c r="P24" s="690"/>
      <c r="Q24" s="691"/>
      <c r="R24" s="306">
        <v>63</v>
      </c>
    </row>
    <row r="25" spans="2:18" ht="18" customHeight="1">
      <c r="B25" s="888" t="s">
        <v>698</v>
      </c>
      <c r="C25" s="889"/>
      <c r="D25" s="890"/>
      <c r="E25" s="323"/>
      <c r="F25" s="687"/>
      <c r="G25" s="688"/>
      <c r="H25" s="688"/>
      <c r="I25" s="690"/>
      <c r="J25" s="690"/>
      <c r="K25" s="690"/>
      <c r="L25" s="690"/>
      <c r="M25" s="690"/>
      <c r="N25" s="690"/>
      <c r="O25" s="690"/>
      <c r="P25" s="690"/>
      <c r="Q25" s="691"/>
      <c r="R25" s="306">
        <v>64</v>
      </c>
    </row>
    <row r="26" spans="2:18" ht="18" customHeight="1">
      <c r="B26" s="888" t="s">
        <v>699</v>
      </c>
      <c r="C26" s="889"/>
      <c r="D26" s="890"/>
      <c r="E26" s="323"/>
      <c r="F26" s="687"/>
      <c r="G26" s="688"/>
      <c r="H26" s="688"/>
      <c r="I26" s="690"/>
      <c r="J26" s="690"/>
      <c r="K26" s="690"/>
      <c r="L26" s="690"/>
      <c r="M26" s="690"/>
      <c r="N26" s="690"/>
      <c r="O26" s="690"/>
      <c r="P26" s="690"/>
      <c r="Q26" s="691"/>
      <c r="R26" s="306">
        <v>65</v>
      </c>
    </row>
    <row r="27" spans="2:18" ht="18" customHeight="1">
      <c r="B27" s="888" t="s">
        <v>700</v>
      </c>
      <c r="C27" s="889"/>
      <c r="D27" s="890"/>
      <c r="E27" s="323"/>
      <c r="F27" s="687"/>
      <c r="G27" s="688"/>
      <c r="H27" s="688"/>
      <c r="I27" s="690"/>
      <c r="J27" s="690"/>
      <c r="K27" s="690"/>
      <c r="L27" s="690"/>
      <c r="M27" s="690"/>
      <c r="N27" s="690"/>
      <c r="O27" s="690"/>
      <c r="P27" s="690"/>
      <c r="Q27" s="691"/>
      <c r="R27" s="306">
        <v>66</v>
      </c>
    </row>
    <row r="28" spans="2:18" ht="18" customHeight="1">
      <c r="B28" s="888" t="s">
        <v>701</v>
      </c>
      <c r="C28" s="889"/>
      <c r="D28" s="890"/>
      <c r="E28" s="323"/>
      <c r="F28" s="687"/>
      <c r="G28" s="688"/>
      <c r="H28" s="688"/>
      <c r="I28" s="690"/>
      <c r="J28" s="690"/>
      <c r="K28" s="690"/>
      <c r="L28" s="690"/>
      <c r="M28" s="690"/>
      <c r="N28" s="690"/>
      <c r="O28" s="690"/>
      <c r="P28" s="690"/>
      <c r="Q28" s="691"/>
      <c r="R28" s="306">
        <v>67</v>
      </c>
    </row>
    <row r="29" spans="2:18" ht="18" customHeight="1">
      <c r="B29" s="888" t="s">
        <v>702</v>
      </c>
      <c r="C29" s="889"/>
      <c r="D29" s="890"/>
      <c r="E29" s="323"/>
      <c r="F29" s="687"/>
      <c r="G29" s="688"/>
      <c r="H29" s="688"/>
      <c r="I29" s="690"/>
      <c r="J29" s="690"/>
      <c r="K29" s="690"/>
      <c r="L29" s="690"/>
      <c r="M29" s="690"/>
      <c r="N29" s="690"/>
      <c r="O29" s="690"/>
      <c r="P29" s="690"/>
      <c r="Q29" s="691"/>
    </row>
    <row r="30" spans="2:18" ht="18" customHeight="1">
      <c r="B30" s="888" t="s">
        <v>703</v>
      </c>
      <c r="C30" s="889"/>
      <c r="D30" s="890"/>
      <c r="E30" s="323"/>
      <c r="F30" s="687"/>
      <c r="G30" s="688"/>
      <c r="H30" s="688"/>
      <c r="I30" s="690"/>
      <c r="J30" s="690"/>
      <c r="K30" s="690"/>
      <c r="L30" s="690"/>
      <c r="M30" s="690"/>
      <c r="N30" s="690"/>
      <c r="O30" s="690"/>
      <c r="P30" s="690"/>
      <c r="Q30" s="691"/>
      <c r="R30" s="306">
        <v>68</v>
      </c>
    </row>
    <row r="31" spans="2:18" ht="18" customHeight="1">
      <c r="B31" s="888" t="s">
        <v>704</v>
      </c>
      <c r="C31" s="889"/>
      <c r="D31" s="890"/>
      <c r="E31" s="323"/>
      <c r="F31" s="687"/>
      <c r="G31" s="688"/>
      <c r="H31" s="688"/>
      <c r="I31" s="690"/>
      <c r="J31" s="690"/>
      <c r="K31" s="690"/>
      <c r="L31" s="690"/>
      <c r="M31" s="690"/>
      <c r="N31" s="690"/>
      <c r="O31" s="690"/>
      <c r="P31" s="690"/>
      <c r="Q31" s="691"/>
      <c r="R31" s="306">
        <v>69</v>
      </c>
    </row>
    <row r="32" spans="2:18" ht="18" customHeight="1">
      <c r="B32" s="888"/>
      <c r="C32" s="889"/>
      <c r="D32" s="890"/>
      <c r="E32" s="323"/>
      <c r="F32" s="687"/>
      <c r="G32" s="688"/>
      <c r="H32" s="688"/>
      <c r="I32" s="690"/>
      <c r="J32" s="690"/>
      <c r="K32" s="690"/>
      <c r="L32" s="690"/>
      <c r="M32" s="690"/>
      <c r="N32" s="690"/>
      <c r="O32" s="690"/>
      <c r="P32" s="690"/>
      <c r="Q32" s="691"/>
    </row>
    <row r="33" spans="2:17" ht="18" customHeight="1">
      <c r="B33" s="888"/>
      <c r="C33" s="889"/>
      <c r="D33" s="890"/>
      <c r="E33" s="323"/>
      <c r="F33" s="687"/>
      <c r="G33" s="688"/>
      <c r="H33" s="688"/>
      <c r="I33" s="690"/>
      <c r="J33" s="690"/>
      <c r="K33" s="690"/>
      <c r="L33" s="690"/>
      <c r="M33" s="690"/>
      <c r="N33" s="690"/>
      <c r="O33" s="690"/>
      <c r="P33" s="690"/>
      <c r="Q33" s="691"/>
    </row>
    <row r="34" spans="2:17" ht="18" customHeight="1">
      <c r="B34" s="888"/>
      <c r="C34" s="889"/>
      <c r="D34" s="890"/>
      <c r="E34" s="323"/>
      <c r="F34" s="687"/>
      <c r="G34" s="688"/>
      <c r="H34" s="688"/>
      <c r="I34" s="690"/>
      <c r="J34" s="690"/>
      <c r="K34" s="690"/>
      <c r="L34" s="690"/>
      <c r="M34" s="690"/>
      <c r="N34" s="690"/>
      <c r="O34" s="690"/>
      <c r="P34" s="690"/>
      <c r="Q34" s="691"/>
    </row>
    <row r="35" spans="2:17" ht="18" customHeight="1">
      <c r="B35" s="888"/>
      <c r="C35" s="889"/>
      <c r="D35" s="890"/>
      <c r="E35" s="323"/>
      <c r="F35" s="687"/>
      <c r="G35" s="688"/>
      <c r="H35" s="688"/>
      <c r="I35" s="690"/>
      <c r="J35" s="690"/>
      <c r="K35" s="690"/>
      <c r="L35" s="690"/>
      <c r="M35" s="690"/>
      <c r="N35" s="690"/>
      <c r="O35" s="690"/>
      <c r="P35" s="690"/>
      <c r="Q35" s="691"/>
    </row>
    <row r="36" spans="2:17" ht="18" customHeight="1">
      <c r="B36" s="888"/>
      <c r="C36" s="889"/>
      <c r="D36" s="890"/>
      <c r="E36" s="323"/>
      <c r="F36" s="687"/>
      <c r="G36" s="688"/>
      <c r="H36" s="688"/>
      <c r="I36" s="690"/>
      <c r="J36" s="690"/>
      <c r="K36" s="690"/>
      <c r="L36" s="690"/>
      <c r="M36" s="690"/>
      <c r="N36" s="690"/>
      <c r="O36" s="690"/>
      <c r="P36" s="690"/>
      <c r="Q36" s="691"/>
    </row>
    <row r="37" spans="2:17" ht="18" customHeight="1">
      <c r="B37" s="888"/>
      <c r="C37" s="889"/>
      <c r="D37" s="890"/>
      <c r="E37" s="323"/>
      <c r="F37" s="687"/>
      <c r="G37" s="688"/>
      <c r="H37" s="688"/>
      <c r="I37" s="690"/>
      <c r="J37" s="690"/>
      <c r="K37" s="690"/>
      <c r="L37" s="690"/>
      <c r="M37" s="690"/>
      <c r="N37" s="690"/>
      <c r="O37" s="690"/>
      <c r="P37" s="690"/>
      <c r="Q37" s="691"/>
    </row>
    <row r="38" spans="2:17" ht="18" customHeight="1">
      <c r="B38" s="888"/>
      <c r="C38" s="889"/>
      <c r="D38" s="890"/>
      <c r="E38" s="323"/>
      <c r="F38" s="687"/>
      <c r="G38" s="688"/>
      <c r="H38" s="688"/>
      <c r="I38" s="690"/>
      <c r="J38" s="690"/>
      <c r="K38" s="690"/>
      <c r="L38" s="690"/>
      <c r="M38" s="690"/>
      <c r="N38" s="690"/>
      <c r="O38" s="690"/>
      <c r="P38" s="690"/>
      <c r="Q38" s="691"/>
    </row>
    <row r="39" spans="2:17" ht="18" customHeight="1">
      <c r="B39" s="888"/>
      <c r="C39" s="889"/>
      <c r="D39" s="890"/>
      <c r="E39" s="323"/>
      <c r="F39" s="687"/>
      <c r="G39" s="688"/>
      <c r="H39" s="688"/>
      <c r="I39" s="690"/>
      <c r="J39" s="690"/>
      <c r="K39" s="690"/>
      <c r="L39" s="690"/>
      <c r="M39" s="690"/>
      <c r="N39" s="690"/>
      <c r="O39" s="690"/>
      <c r="P39" s="690"/>
      <c r="Q39" s="691"/>
    </row>
    <row r="40" spans="2:17" ht="18" customHeight="1">
      <c r="B40" s="888"/>
      <c r="C40" s="889"/>
      <c r="D40" s="890"/>
      <c r="E40" s="323"/>
      <c r="F40" s="687"/>
      <c r="G40" s="688"/>
      <c r="H40" s="688"/>
      <c r="I40" s="690"/>
      <c r="J40" s="690"/>
      <c r="K40" s="690"/>
      <c r="L40" s="690"/>
      <c r="M40" s="690"/>
      <c r="N40" s="690"/>
      <c r="O40" s="690"/>
      <c r="P40" s="690"/>
      <c r="Q40" s="691"/>
    </row>
    <row r="41" spans="2:17" ht="18" customHeight="1">
      <c r="B41" s="888"/>
      <c r="C41" s="889"/>
      <c r="D41" s="890"/>
      <c r="E41" s="323"/>
      <c r="F41" s="687"/>
      <c r="G41" s="688"/>
      <c r="H41" s="688"/>
      <c r="I41" s="690"/>
      <c r="J41" s="690"/>
      <c r="K41" s="690"/>
      <c r="L41" s="690"/>
      <c r="M41" s="690"/>
      <c r="N41" s="690"/>
      <c r="O41" s="690"/>
      <c r="P41" s="690"/>
      <c r="Q41" s="691"/>
    </row>
    <row r="42" spans="2:17" ht="18" customHeight="1">
      <c r="B42" s="888"/>
      <c r="C42" s="889"/>
      <c r="D42" s="890"/>
      <c r="E42" s="323"/>
      <c r="F42" s="687"/>
      <c r="G42" s="688"/>
      <c r="H42" s="688"/>
      <c r="I42" s="690"/>
      <c r="J42" s="690"/>
      <c r="K42" s="690"/>
      <c r="L42" s="690"/>
      <c r="M42" s="690"/>
      <c r="N42" s="690"/>
      <c r="O42" s="690"/>
      <c r="P42" s="690"/>
      <c r="Q42" s="691"/>
    </row>
    <row r="43" spans="2:17" ht="18" customHeight="1">
      <c r="B43" s="888"/>
      <c r="C43" s="889"/>
      <c r="D43" s="890"/>
      <c r="E43" s="323"/>
      <c r="F43" s="687"/>
      <c r="G43" s="688"/>
      <c r="H43" s="688"/>
      <c r="I43" s="690"/>
      <c r="J43" s="690"/>
      <c r="K43" s="690"/>
      <c r="L43" s="690"/>
      <c r="M43" s="690"/>
      <c r="N43" s="690"/>
      <c r="O43" s="690"/>
      <c r="P43" s="690"/>
      <c r="Q43" s="691"/>
    </row>
    <row r="44" spans="2:17" ht="18" customHeight="1">
      <c r="B44" s="888"/>
      <c r="C44" s="889"/>
      <c r="D44" s="890"/>
      <c r="E44" s="323"/>
      <c r="F44" s="687"/>
      <c r="G44" s="688"/>
      <c r="H44" s="688"/>
      <c r="I44" s="690"/>
      <c r="J44" s="690"/>
      <c r="K44" s="690"/>
      <c r="L44" s="690"/>
      <c r="M44" s="690"/>
      <c r="N44" s="690"/>
      <c r="O44" s="690"/>
      <c r="P44" s="690"/>
      <c r="Q44" s="691"/>
    </row>
    <row r="45" spans="2:17" ht="18" customHeight="1">
      <c r="B45" s="888"/>
      <c r="C45" s="889"/>
      <c r="D45" s="890"/>
      <c r="E45" s="323"/>
      <c r="F45" s="687"/>
      <c r="G45" s="688"/>
      <c r="H45" s="688"/>
      <c r="I45" s="690"/>
      <c r="J45" s="690"/>
      <c r="K45" s="690"/>
      <c r="L45" s="690"/>
      <c r="M45" s="690"/>
      <c r="N45" s="690"/>
      <c r="O45" s="690"/>
      <c r="P45" s="690"/>
      <c r="Q45" s="691"/>
    </row>
    <row r="46" spans="2:17" ht="18" customHeight="1">
      <c r="B46" s="888"/>
      <c r="C46" s="889"/>
      <c r="D46" s="890"/>
      <c r="E46" s="323"/>
      <c r="F46" s="687"/>
      <c r="G46" s="688"/>
      <c r="H46" s="688"/>
      <c r="I46" s="690"/>
      <c r="J46" s="690"/>
      <c r="K46" s="690"/>
      <c r="L46" s="690"/>
      <c r="M46" s="690"/>
      <c r="N46" s="690"/>
      <c r="O46" s="690"/>
      <c r="P46" s="690"/>
      <c r="Q46" s="691"/>
    </row>
    <row r="47" spans="2:17" ht="18" customHeight="1">
      <c r="B47" s="888"/>
      <c r="C47" s="889"/>
      <c r="D47" s="890"/>
      <c r="E47" s="323"/>
      <c r="F47" s="687"/>
      <c r="G47" s="688"/>
      <c r="H47" s="688"/>
      <c r="I47" s="690"/>
      <c r="J47" s="690"/>
      <c r="K47" s="690"/>
      <c r="L47" s="690"/>
      <c r="M47" s="690"/>
      <c r="N47" s="690"/>
      <c r="O47" s="690"/>
      <c r="P47" s="690"/>
      <c r="Q47" s="691"/>
    </row>
    <row r="48" spans="2:17" ht="18" customHeight="1">
      <c r="B48" s="888"/>
      <c r="C48" s="889"/>
      <c r="D48" s="890"/>
      <c r="E48" s="323"/>
      <c r="F48" s="687"/>
      <c r="G48" s="688"/>
      <c r="H48" s="688"/>
      <c r="I48" s="690"/>
      <c r="J48" s="690"/>
      <c r="K48" s="690"/>
      <c r="L48" s="690"/>
      <c r="M48" s="690"/>
      <c r="N48" s="690"/>
      <c r="O48" s="690"/>
      <c r="P48" s="690"/>
      <c r="Q48" s="691"/>
    </row>
    <row r="49" spans="2:17" ht="18" customHeight="1">
      <c r="B49" s="888"/>
      <c r="C49" s="889"/>
      <c r="D49" s="890"/>
      <c r="E49" s="323"/>
      <c r="F49" s="687"/>
      <c r="G49" s="688"/>
      <c r="H49" s="688"/>
      <c r="I49" s="690"/>
      <c r="J49" s="690"/>
      <c r="K49" s="690"/>
      <c r="L49" s="690"/>
      <c r="M49" s="690"/>
      <c r="N49" s="690"/>
      <c r="O49" s="690"/>
      <c r="P49" s="690"/>
      <c r="Q49" s="691"/>
    </row>
    <row r="50" spans="2:17" ht="18" customHeight="1">
      <c r="B50" s="888"/>
      <c r="C50" s="889"/>
      <c r="D50" s="890"/>
      <c r="E50" s="323"/>
      <c r="F50" s="687"/>
      <c r="G50" s="688"/>
      <c r="H50" s="688"/>
      <c r="I50" s="690"/>
      <c r="J50" s="690"/>
      <c r="K50" s="690"/>
      <c r="L50" s="690"/>
      <c r="M50" s="690"/>
      <c r="N50" s="690"/>
      <c r="O50" s="690"/>
      <c r="P50" s="690"/>
      <c r="Q50" s="691"/>
    </row>
    <row r="51" spans="2:17" ht="18" customHeight="1">
      <c r="B51" s="888"/>
      <c r="C51" s="889"/>
      <c r="D51" s="890"/>
      <c r="E51" s="323"/>
      <c r="F51" s="687"/>
      <c r="G51" s="688"/>
      <c r="H51" s="688"/>
      <c r="I51" s="690"/>
      <c r="J51" s="690"/>
      <c r="K51" s="690"/>
      <c r="L51" s="690"/>
      <c r="M51" s="690"/>
      <c r="N51" s="690"/>
      <c r="O51" s="690"/>
      <c r="P51" s="690"/>
      <c r="Q51" s="691"/>
    </row>
    <row r="52" spans="2:17" ht="18" customHeight="1">
      <c r="B52" s="888"/>
      <c r="C52" s="889"/>
      <c r="D52" s="890"/>
      <c r="E52" s="323"/>
      <c r="F52" s="687"/>
      <c r="G52" s="688"/>
      <c r="H52" s="688"/>
      <c r="I52" s="690"/>
      <c r="J52" s="690"/>
      <c r="K52" s="690"/>
      <c r="L52" s="690"/>
      <c r="M52" s="690"/>
      <c r="N52" s="690"/>
      <c r="O52" s="690"/>
      <c r="P52" s="690"/>
      <c r="Q52" s="691"/>
    </row>
    <row r="53" spans="2:17" ht="18" customHeight="1">
      <c r="B53" s="888"/>
      <c r="C53" s="889"/>
      <c r="D53" s="890"/>
      <c r="E53" s="323"/>
      <c r="F53" s="687"/>
      <c r="G53" s="688"/>
      <c r="H53" s="688"/>
      <c r="I53" s="690"/>
      <c r="J53" s="690"/>
      <c r="K53" s="690"/>
      <c r="L53" s="690"/>
      <c r="M53" s="690"/>
      <c r="N53" s="690"/>
      <c r="O53" s="690"/>
      <c r="P53" s="690"/>
      <c r="Q53" s="691"/>
    </row>
    <row r="54" spans="2:17" ht="18" customHeight="1">
      <c r="B54" s="888"/>
      <c r="C54" s="889"/>
      <c r="D54" s="890"/>
      <c r="E54" s="323"/>
      <c r="F54" s="687"/>
      <c r="G54" s="688"/>
      <c r="H54" s="688"/>
      <c r="I54" s="690"/>
      <c r="J54" s="690"/>
      <c r="K54" s="690"/>
      <c r="L54" s="690"/>
      <c r="M54" s="690"/>
      <c r="N54" s="690"/>
      <c r="O54" s="690"/>
      <c r="P54" s="690"/>
      <c r="Q54" s="691"/>
    </row>
    <row r="55" spans="2:17" ht="18" customHeight="1">
      <c r="B55" s="888"/>
      <c r="C55" s="889"/>
      <c r="D55" s="890"/>
      <c r="E55" s="323"/>
      <c r="F55" s="687"/>
      <c r="G55" s="688"/>
      <c r="H55" s="688"/>
      <c r="I55" s="690"/>
      <c r="J55" s="690"/>
      <c r="K55" s="690"/>
      <c r="L55" s="690"/>
      <c r="M55" s="690"/>
      <c r="N55" s="690"/>
      <c r="O55" s="690"/>
      <c r="P55" s="690"/>
      <c r="Q55" s="691"/>
    </row>
    <row r="56" spans="2:17" ht="18" customHeight="1">
      <c r="B56" s="888"/>
      <c r="C56" s="889"/>
      <c r="D56" s="890"/>
      <c r="E56" s="323"/>
      <c r="F56" s="687"/>
      <c r="G56" s="688"/>
      <c r="H56" s="688"/>
      <c r="I56" s="690"/>
      <c r="J56" s="690"/>
      <c r="K56" s="690"/>
      <c r="L56" s="690"/>
      <c r="M56" s="690"/>
      <c r="N56" s="690"/>
      <c r="O56" s="690"/>
      <c r="P56" s="690"/>
      <c r="Q56" s="691"/>
    </row>
    <row r="57" spans="2:17" ht="18" customHeight="1">
      <c r="B57" s="888"/>
      <c r="C57" s="889"/>
      <c r="D57" s="890"/>
      <c r="E57" s="323"/>
      <c r="F57" s="687"/>
      <c r="G57" s="688"/>
      <c r="H57" s="688"/>
      <c r="I57" s="690"/>
      <c r="J57" s="690"/>
      <c r="K57" s="690"/>
      <c r="L57" s="690"/>
      <c r="M57" s="690"/>
      <c r="N57" s="690"/>
      <c r="O57" s="690"/>
      <c r="P57" s="690"/>
      <c r="Q57" s="691"/>
    </row>
    <row r="58" spans="2:17" ht="18" customHeight="1">
      <c r="B58" s="888"/>
      <c r="C58" s="889"/>
      <c r="D58" s="890"/>
      <c r="E58" s="323"/>
      <c r="F58" s="687"/>
      <c r="G58" s="688"/>
      <c r="H58" s="688"/>
      <c r="I58" s="690"/>
      <c r="J58" s="690"/>
      <c r="K58" s="690"/>
      <c r="L58" s="690"/>
      <c r="M58" s="690"/>
      <c r="N58" s="690"/>
      <c r="O58" s="690"/>
      <c r="P58" s="690"/>
      <c r="Q58" s="691"/>
    </row>
    <row r="59" spans="2:17" ht="18" customHeight="1">
      <c r="B59" s="888"/>
      <c r="C59" s="889"/>
      <c r="D59" s="890"/>
      <c r="E59" s="323"/>
      <c r="F59" s="687"/>
      <c r="G59" s="688"/>
      <c r="H59" s="688"/>
      <c r="I59" s="690"/>
      <c r="J59" s="690"/>
      <c r="K59" s="690"/>
      <c r="L59" s="690"/>
      <c r="M59" s="690"/>
      <c r="N59" s="690"/>
      <c r="O59" s="690"/>
      <c r="P59" s="690"/>
      <c r="Q59" s="691"/>
    </row>
    <row r="60" spans="2:17" ht="18" customHeight="1">
      <c r="B60" s="888"/>
      <c r="C60" s="889"/>
      <c r="D60" s="890"/>
      <c r="E60" s="323"/>
      <c r="F60" s="687"/>
      <c r="G60" s="688"/>
      <c r="H60" s="688"/>
      <c r="I60" s="690"/>
      <c r="J60" s="690"/>
      <c r="K60" s="690"/>
      <c r="L60" s="690"/>
      <c r="M60" s="690"/>
      <c r="N60" s="690"/>
      <c r="O60" s="690"/>
      <c r="P60" s="690"/>
      <c r="Q60" s="691"/>
    </row>
    <row r="61" spans="2:17" ht="18" customHeight="1">
      <c r="B61" s="888"/>
      <c r="C61" s="889"/>
      <c r="D61" s="890"/>
      <c r="E61" s="323"/>
      <c r="F61" s="687"/>
      <c r="G61" s="688"/>
      <c r="H61" s="688"/>
      <c r="I61" s="690"/>
      <c r="J61" s="690"/>
      <c r="K61" s="690"/>
      <c r="L61" s="690"/>
      <c r="M61" s="690"/>
      <c r="N61" s="690"/>
      <c r="O61" s="690"/>
      <c r="P61" s="690"/>
      <c r="Q61" s="691"/>
    </row>
    <row r="62" spans="2:17" ht="18" customHeight="1">
      <c r="B62" s="888"/>
      <c r="C62" s="889"/>
      <c r="D62" s="890"/>
      <c r="E62" s="323"/>
      <c r="F62" s="687"/>
      <c r="G62" s="688"/>
      <c r="H62" s="688"/>
      <c r="I62" s="690"/>
      <c r="J62" s="690"/>
      <c r="K62" s="690"/>
      <c r="L62" s="690"/>
      <c r="M62" s="690"/>
      <c r="N62" s="690"/>
      <c r="O62" s="690"/>
      <c r="P62" s="690"/>
      <c r="Q62" s="691"/>
    </row>
    <row r="63" spans="2:17" ht="18" customHeight="1">
      <c r="B63" s="888"/>
      <c r="C63" s="889"/>
      <c r="D63" s="890"/>
      <c r="E63" s="323"/>
      <c r="F63" s="687"/>
      <c r="G63" s="688"/>
      <c r="H63" s="688"/>
      <c r="I63" s="690"/>
      <c r="J63" s="690"/>
      <c r="K63" s="690"/>
      <c r="L63" s="690"/>
      <c r="M63" s="690"/>
      <c r="N63" s="690"/>
      <c r="O63" s="690"/>
      <c r="P63" s="690"/>
      <c r="Q63" s="691"/>
    </row>
    <row r="64" spans="2:17" ht="18" customHeight="1">
      <c r="B64" s="888"/>
      <c r="C64" s="889"/>
      <c r="D64" s="890"/>
      <c r="E64" s="323"/>
      <c r="F64" s="687"/>
      <c r="G64" s="688"/>
      <c r="H64" s="688"/>
      <c r="I64" s="690"/>
      <c r="J64" s="690"/>
      <c r="K64" s="690"/>
      <c r="L64" s="690"/>
      <c r="M64" s="690"/>
      <c r="N64" s="690"/>
      <c r="O64" s="690"/>
      <c r="P64" s="690"/>
      <c r="Q64" s="691"/>
    </row>
    <row r="65" spans="2:17" ht="18" customHeight="1">
      <c r="B65" s="888"/>
      <c r="C65" s="889"/>
      <c r="D65" s="890"/>
      <c r="E65" s="323"/>
      <c r="F65" s="687"/>
      <c r="G65" s="688"/>
      <c r="H65" s="688"/>
      <c r="I65" s="690"/>
      <c r="J65" s="690"/>
      <c r="K65" s="690"/>
      <c r="L65" s="690"/>
      <c r="M65" s="690"/>
      <c r="N65" s="690"/>
      <c r="O65" s="690"/>
      <c r="P65" s="690"/>
      <c r="Q65" s="691"/>
    </row>
    <row r="66" spans="2:17" ht="18" customHeight="1">
      <c r="B66" s="888"/>
      <c r="C66" s="889"/>
      <c r="D66" s="890"/>
      <c r="E66" s="323"/>
      <c r="F66" s="687"/>
      <c r="G66" s="688"/>
      <c r="H66" s="688"/>
      <c r="I66" s="690"/>
      <c r="J66" s="690"/>
      <c r="K66" s="690"/>
      <c r="L66" s="690"/>
      <c r="M66" s="690"/>
      <c r="N66" s="690"/>
      <c r="O66" s="690"/>
      <c r="P66" s="690"/>
      <c r="Q66" s="691"/>
    </row>
    <row r="67" spans="2:17" ht="18" customHeight="1">
      <c r="B67" s="888"/>
      <c r="C67" s="889"/>
      <c r="D67" s="890"/>
      <c r="E67" s="323"/>
      <c r="F67" s="687"/>
      <c r="G67" s="688"/>
      <c r="H67" s="688"/>
      <c r="I67" s="690"/>
      <c r="J67" s="690"/>
      <c r="K67" s="690"/>
      <c r="L67" s="690"/>
      <c r="M67" s="690"/>
      <c r="N67" s="690"/>
      <c r="O67" s="690"/>
      <c r="P67" s="690"/>
      <c r="Q67" s="691"/>
    </row>
    <row r="68" spans="2:17" ht="18" customHeight="1">
      <c r="B68" s="888"/>
      <c r="C68" s="889"/>
      <c r="D68" s="890"/>
      <c r="E68" s="323"/>
      <c r="F68" s="687"/>
      <c r="G68" s="688"/>
      <c r="H68" s="688"/>
      <c r="I68" s="690"/>
      <c r="J68" s="690"/>
      <c r="K68" s="690"/>
      <c r="L68" s="690"/>
      <c r="M68" s="690"/>
      <c r="N68" s="690"/>
      <c r="O68" s="690"/>
      <c r="P68" s="690"/>
      <c r="Q68" s="691"/>
    </row>
    <row r="69" spans="2:17" ht="18" customHeight="1">
      <c r="B69" s="888"/>
      <c r="C69" s="889"/>
      <c r="D69" s="890"/>
      <c r="E69" s="323"/>
      <c r="F69" s="687"/>
      <c r="G69" s="688"/>
      <c r="H69" s="688"/>
      <c r="I69" s="690"/>
      <c r="J69" s="690"/>
      <c r="K69" s="690"/>
      <c r="L69" s="690"/>
      <c r="M69" s="690"/>
      <c r="N69" s="690"/>
      <c r="O69" s="690"/>
      <c r="P69" s="690"/>
      <c r="Q69" s="691"/>
    </row>
    <row r="70" spans="2:17" ht="18" customHeight="1">
      <c r="B70" s="888"/>
      <c r="C70" s="889"/>
      <c r="D70" s="890"/>
      <c r="E70" s="323"/>
      <c r="F70" s="687"/>
      <c r="G70" s="688"/>
      <c r="H70" s="688"/>
      <c r="I70" s="690"/>
      <c r="J70" s="690"/>
      <c r="K70" s="690"/>
      <c r="L70" s="690"/>
      <c r="M70" s="690"/>
      <c r="N70" s="690"/>
      <c r="O70" s="690"/>
      <c r="P70" s="690"/>
      <c r="Q70" s="691"/>
    </row>
    <row r="71" spans="2:17" ht="18" customHeight="1">
      <c r="B71" s="888"/>
      <c r="C71" s="889"/>
      <c r="D71" s="890"/>
      <c r="E71" s="323"/>
      <c r="F71" s="687"/>
      <c r="G71" s="688"/>
      <c r="H71" s="688"/>
      <c r="I71" s="690"/>
      <c r="J71" s="690"/>
      <c r="K71" s="690"/>
      <c r="L71" s="690"/>
      <c r="M71" s="690"/>
      <c r="N71" s="690"/>
      <c r="O71" s="690"/>
      <c r="P71" s="690"/>
      <c r="Q71" s="691"/>
    </row>
    <row r="72" spans="2:17" ht="18" customHeight="1">
      <c r="B72" s="888"/>
      <c r="C72" s="889"/>
      <c r="D72" s="890"/>
      <c r="E72" s="323"/>
      <c r="F72" s="687"/>
      <c r="G72" s="688"/>
      <c r="H72" s="688"/>
      <c r="I72" s="690"/>
      <c r="J72" s="690"/>
      <c r="K72" s="690"/>
      <c r="L72" s="690"/>
      <c r="M72" s="690"/>
      <c r="N72" s="690"/>
      <c r="O72" s="690"/>
      <c r="P72" s="690"/>
      <c r="Q72" s="691"/>
    </row>
    <row r="73" spans="2:17" ht="18" customHeight="1">
      <c r="B73" s="888"/>
      <c r="C73" s="889"/>
      <c r="D73" s="890"/>
      <c r="E73" s="323"/>
      <c r="F73" s="687"/>
      <c r="G73" s="688"/>
      <c r="H73" s="688"/>
      <c r="I73" s="690"/>
      <c r="J73" s="690"/>
      <c r="K73" s="690"/>
      <c r="L73" s="690"/>
      <c r="M73" s="690"/>
      <c r="N73" s="690"/>
      <c r="O73" s="690"/>
      <c r="P73" s="690"/>
      <c r="Q73" s="691"/>
    </row>
    <row r="74" spans="2:17" ht="18" customHeight="1">
      <c r="B74" s="888"/>
      <c r="C74" s="889"/>
      <c r="D74" s="890"/>
      <c r="E74" s="323"/>
      <c r="F74" s="687"/>
      <c r="G74" s="688"/>
      <c r="H74" s="688"/>
      <c r="I74" s="690"/>
      <c r="J74" s="690"/>
      <c r="K74" s="690"/>
      <c r="L74" s="690"/>
      <c r="M74" s="690"/>
      <c r="N74" s="690"/>
      <c r="O74" s="690"/>
      <c r="P74" s="690"/>
      <c r="Q74" s="691"/>
    </row>
    <row r="75" spans="2:17" ht="18" customHeight="1">
      <c r="B75" s="888"/>
      <c r="C75" s="889"/>
      <c r="D75" s="890"/>
      <c r="E75" s="323"/>
      <c r="F75" s="687"/>
      <c r="G75" s="688"/>
      <c r="H75" s="688"/>
      <c r="I75" s="690"/>
      <c r="J75" s="690"/>
      <c r="K75" s="690"/>
      <c r="L75" s="690"/>
      <c r="M75" s="690"/>
      <c r="N75" s="690"/>
      <c r="O75" s="690"/>
      <c r="P75" s="690"/>
      <c r="Q75" s="691"/>
    </row>
    <row r="76" spans="2:17" ht="18" customHeight="1">
      <c r="B76" s="888"/>
      <c r="C76" s="889"/>
      <c r="D76" s="890"/>
      <c r="E76" s="323"/>
      <c r="F76" s="687"/>
      <c r="G76" s="688"/>
      <c r="H76" s="688"/>
      <c r="I76" s="690"/>
      <c r="J76" s="690"/>
      <c r="K76" s="690"/>
      <c r="L76" s="690"/>
      <c r="M76" s="690"/>
      <c r="N76" s="690"/>
      <c r="O76" s="690"/>
      <c r="P76" s="690"/>
      <c r="Q76" s="691"/>
    </row>
    <row r="77" spans="2:17" ht="18" customHeight="1">
      <c r="B77" s="888"/>
      <c r="C77" s="889"/>
      <c r="D77" s="890"/>
      <c r="E77" s="323"/>
      <c r="F77" s="687"/>
      <c r="G77" s="688"/>
      <c r="H77" s="688"/>
      <c r="I77" s="690"/>
      <c r="J77" s="690"/>
      <c r="K77" s="690"/>
      <c r="L77" s="690"/>
      <c r="M77" s="690"/>
      <c r="N77" s="690"/>
      <c r="O77" s="690"/>
      <c r="P77" s="690"/>
      <c r="Q77" s="691"/>
    </row>
    <row r="78" spans="2:17" ht="18" customHeight="1">
      <c r="B78" s="888"/>
      <c r="C78" s="889"/>
      <c r="D78" s="890"/>
      <c r="E78" s="323"/>
      <c r="F78" s="687"/>
      <c r="G78" s="688"/>
      <c r="H78" s="688"/>
      <c r="I78" s="690"/>
      <c r="J78" s="690"/>
      <c r="K78" s="690"/>
      <c r="L78" s="690"/>
      <c r="M78" s="690"/>
      <c r="N78" s="690"/>
      <c r="O78" s="690"/>
      <c r="P78" s="690"/>
      <c r="Q78" s="691"/>
    </row>
    <row r="79" spans="2:17" ht="18" customHeight="1">
      <c r="B79" s="888"/>
      <c r="C79" s="889"/>
      <c r="D79" s="890"/>
      <c r="E79" s="323"/>
      <c r="F79" s="687"/>
      <c r="G79" s="688"/>
      <c r="H79" s="688"/>
      <c r="I79" s="690"/>
      <c r="J79" s="690"/>
      <c r="K79" s="690"/>
      <c r="L79" s="690"/>
      <c r="M79" s="690"/>
      <c r="N79" s="690"/>
      <c r="O79" s="690"/>
      <c r="P79" s="690"/>
      <c r="Q79" s="691"/>
    </row>
    <row r="80" spans="2:17" ht="18" customHeight="1">
      <c r="B80" s="888"/>
      <c r="C80" s="889"/>
      <c r="D80" s="890"/>
      <c r="E80" s="323"/>
      <c r="F80" s="687"/>
      <c r="G80" s="688"/>
      <c r="H80" s="688"/>
      <c r="I80" s="690"/>
      <c r="J80" s="690"/>
      <c r="K80" s="690"/>
      <c r="L80" s="690"/>
      <c r="M80" s="690"/>
      <c r="N80" s="690"/>
      <c r="O80" s="690"/>
      <c r="P80" s="690"/>
      <c r="Q80" s="691"/>
    </row>
    <row r="81" spans="2:17" ht="18" customHeight="1">
      <c r="B81" s="888"/>
      <c r="C81" s="889"/>
      <c r="D81" s="890"/>
      <c r="E81" s="323"/>
      <c r="F81" s="687"/>
      <c r="G81" s="688"/>
      <c r="H81" s="688"/>
      <c r="I81" s="690"/>
      <c r="J81" s="690"/>
      <c r="K81" s="690"/>
      <c r="L81" s="690"/>
      <c r="M81" s="690"/>
      <c r="N81" s="690"/>
      <c r="O81" s="690"/>
      <c r="P81" s="690"/>
      <c r="Q81" s="691"/>
    </row>
    <row r="82" spans="2:17" ht="18" customHeight="1">
      <c r="B82" s="888"/>
      <c r="C82" s="889"/>
      <c r="D82" s="890"/>
      <c r="E82" s="323"/>
      <c r="F82" s="687"/>
      <c r="G82" s="688"/>
      <c r="H82" s="688"/>
      <c r="I82" s="690"/>
      <c r="J82" s="690"/>
      <c r="K82" s="690"/>
      <c r="L82" s="690"/>
      <c r="M82" s="690"/>
      <c r="N82" s="690"/>
      <c r="O82" s="690"/>
      <c r="P82" s="690"/>
      <c r="Q82" s="691"/>
    </row>
    <row r="83" spans="2:17" ht="18" customHeight="1">
      <c r="B83" s="888"/>
      <c r="C83" s="889"/>
      <c r="D83" s="890"/>
      <c r="E83" s="323"/>
      <c r="F83" s="687"/>
      <c r="G83" s="688"/>
      <c r="H83" s="688"/>
      <c r="I83" s="690"/>
      <c r="J83" s="690"/>
      <c r="K83" s="690"/>
      <c r="L83" s="690"/>
      <c r="M83" s="690"/>
      <c r="N83" s="690"/>
      <c r="O83" s="690"/>
      <c r="P83" s="690"/>
      <c r="Q83" s="691"/>
    </row>
    <row r="84" spans="2:17" ht="18" customHeight="1">
      <c r="B84" s="888"/>
      <c r="C84" s="889"/>
      <c r="D84" s="890"/>
      <c r="E84" s="323"/>
      <c r="F84" s="687"/>
      <c r="G84" s="688"/>
      <c r="H84" s="688"/>
      <c r="I84" s="690"/>
      <c r="J84" s="690"/>
      <c r="K84" s="690"/>
      <c r="L84" s="690"/>
      <c r="M84" s="690"/>
      <c r="N84" s="690"/>
      <c r="O84" s="690"/>
      <c r="P84" s="690"/>
      <c r="Q84" s="691"/>
    </row>
    <row r="85" spans="2:17" ht="18" customHeight="1">
      <c r="B85" s="888"/>
      <c r="C85" s="889"/>
      <c r="D85" s="890"/>
      <c r="E85" s="323"/>
      <c r="F85" s="687"/>
      <c r="G85" s="688"/>
      <c r="H85" s="688"/>
      <c r="I85" s="690"/>
      <c r="J85" s="690"/>
      <c r="K85" s="690"/>
      <c r="L85" s="690"/>
      <c r="M85" s="690"/>
      <c r="N85" s="690"/>
      <c r="O85" s="690"/>
      <c r="P85" s="690"/>
      <c r="Q85" s="691"/>
    </row>
    <row r="86" spans="2:17" ht="18" customHeight="1">
      <c r="B86" s="888"/>
      <c r="C86" s="889"/>
      <c r="D86" s="890"/>
      <c r="E86" s="323"/>
      <c r="F86" s="687"/>
      <c r="G86" s="688"/>
      <c r="H86" s="688"/>
      <c r="I86" s="690"/>
      <c r="J86" s="690"/>
      <c r="K86" s="690"/>
      <c r="L86" s="690"/>
      <c r="M86" s="690"/>
      <c r="N86" s="690"/>
      <c r="O86" s="690"/>
      <c r="P86" s="690"/>
      <c r="Q86" s="691"/>
    </row>
    <row r="87" spans="2:17" ht="18" customHeight="1">
      <c r="B87" s="888"/>
      <c r="C87" s="889"/>
      <c r="D87" s="890"/>
      <c r="E87" s="323"/>
      <c r="F87" s="687"/>
      <c r="G87" s="688"/>
      <c r="H87" s="688"/>
      <c r="I87" s="690"/>
      <c r="J87" s="690"/>
      <c r="K87" s="690"/>
      <c r="L87" s="690"/>
      <c r="M87" s="690"/>
      <c r="N87" s="690"/>
      <c r="O87" s="690"/>
      <c r="P87" s="690"/>
      <c r="Q87" s="691"/>
    </row>
    <row r="88" spans="2:17" ht="18" customHeight="1">
      <c r="B88" s="888"/>
      <c r="C88" s="889"/>
      <c r="D88" s="890"/>
      <c r="E88" s="323"/>
      <c r="F88" s="687"/>
      <c r="G88" s="688"/>
      <c r="H88" s="688"/>
      <c r="I88" s="690"/>
      <c r="J88" s="690"/>
      <c r="K88" s="690"/>
      <c r="L88" s="690"/>
      <c r="M88" s="690"/>
      <c r="N88" s="690"/>
      <c r="O88" s="690"/>
      <c r="P88" s="690"/>
      <c r="Q88" s="691"/>
    </row>
    <row r="89" spans="2:17" ht="18" customHeight="1">
      <c r="B89" s="888"/>
      <c r="C89" s="889"/>
      <c r="D89" s="890"/>
      <c r="E89" s="323"/>
      <c r="F89" s="687"/>
      <c r="G89" s="688"/>
      <c r="H89" s="688"/>
      <c r="I89" s="690"/>
      <c r="J89" s="690"/>
      <c r="K89" s="690"/>
      <c r="L89" s="690"/>
      <c r="M89" s="690"/>
      <c r="N89" s="690"/>
      <c r="O89" s="690"/>
      <c r="P89" s="690"/>
      <c r="Q89" s="691"/>
    </row>
    <row r="90" spans="2:17" ht="18" customHeight="1">
      <c r="B90" s="888"/>
      <c r="C90" s="889"/>
      <c r="D90" s="890"/>
      <c r="E90" s="323"/>
      <c r="F90" s="687"/>
      <c r="G90" s="688"/>
      <c r="H90" s="688"/>
      <c r="I90" s="692"/>
      <c r="J90" s="690"/>
      <c r="K90" s="690"/>
      <c r="L90" s="690"/>
      <c r="M90" s="690"/>
      <c r="N90" s="690"/>
      <c r="O90" s="690"/>
      <c r="P90" s="690"/>
      <c r="Q90" s="693"/>
    </row>
    <row r="91" spans="2:17" ht="23.25" customHeight="1">
      <c r="B91" s="879" t="s">
        <v>181</v>
      </c>
      <c r="C91" s="880"/>
      <c r="D91" s="881"/>
      <c r="E91" s="327"/>
      <c r="F91" s="506">
        <f>SUM(F19:F90)</f>
        <v>0</v>
      </c>
      <c r="G91" s="545"/>
      <c r="H91" s="545"/>
      <c r="I91" s="329"/>
      <c r="J91" s="329"/>
      <c r="K91" s="329"/>
      <c r="L91" s="329"/>
      <c r="M91" s="329"/>
      <c r="N91" s="329"/>
      <c r="O91" s="329"/>
      <c r="P91" s="329"/>
      <c r="Q91" s="694"/>
    </row>
    <row r="92" spans="2:17" ht="19.5" customHeight="1">
      <c r="Q92" s="666"/>
    </row>
    <row r="95" spans="2:17" ht="19.5" customHeight="1"/>
  </sheetData>
  <sheetProtection formatCells="0" formatColumns="0" formatRows="0" insertColumns="0" insertRows="0" insertHyperlinks="0" deleteColumns="0" deleteRows="0" sort="0" autoFilter="0" pivotTables="0"/>
  <mergeCells count="89">
    <mergeCell ref="K6:K8"/>
    <mergeCell ref="L6:L8"/>
    <mergeCell ref="G9:I9"/>
    <mergeCell ref="C6:C8"/>
    <mergeCell ref="E6:E8"/>
    <mergeCell ref="G6:I8"/>
    <mergeCell ref="J6:J8"/>
    <mergeCell ref="M6:M8"/>
    <mergeCell ref="N6:N8"/>
    <mergeCell ref="P6:P8"/>
    <mergeCell ref="Q6:Q8"/>
    <mergeCell ref="O6:O8"/>
    <mergeCell ref="B26:D26"/>
    <mergeCell ref="B17:D17"/>
    <mergeCell ref="E17:F17"/>
    <mergeCell ref="G17:Q17"/>
    <mergeCell ref="B18:D18"/>
    <mergeCell ref="B19:D19"/>
    <mergeCell ref="B20:D20"/>
    <mergeCell ref="B21:D21"/>
    <mergeCell ref="B22:D22"/>
    <mergeCell ref="B23:D23"/>
    <mergeCell ref="B24:D24"/>
    <mergeCell ref="B25:D25"/>
    <mergeCell ref="B38:D38"/>
    <mergeCell ref="B27:D27"/>
    <mergeCell ref="B28:D28"/>
    <mergeCell ref="B29:D29"/>
    <mergeCell ref="B30:D30"/>
    <mergeCell ref="B31:D31"/>
    <mergeCell ref="B32:D32"/>
    <mergeCell ref="B33:D33"/>
    <mergeCell ref="B34:D34"/>
    <mergeCell ref="B35:D35"/>
    <mergeCell ref="B36:D36"/>
    <mergeCell ref="B37:D37"/>
    <mergeCell ref="B50:D50"/>
    <mergeCell ref="B39:D39"/>
    <mergeCell ref="B40:D40"/>
    <mergeCell ref="B41:D41"/>
    <mergeCell ref="B42:D42"/>
    <mergeCell ref="B43:D43"/>
    <mergeCell ref="B44:D44"/>
    <mergeCell ref="B45:D45"/>
    <mergeCell ref="B46:D46"/>
    <mergeCell ref="B47:D47"/>
    <mergeCell ref="B48:D48"/>
    <mergeCell ref="B49:D49"/>
    <mergeCell ref="B62:D62"/>
    <mergeCell ref="B51:D51"/>
    <mergeCell ref="B52:D52"/>
    <mergeCell ref="B53:D53"/>
    <mergeCell ref="B54:D54"/>
    <mergeCell ref="B55:D55"/>
    <mergeCell ref="B56:D56"/>
    <mergeCell ref="B57:D57"/>
    <mergeCell ref="B58:D58"/>
    <mergeCell ref="B59:D59"/>
    <mergeCell ref="B60:D60"/>
    <mergeCell ref="B61:D61"/>
    <mergeCell ref="B74:D74"/>
    <mergeCell ref="B63:D63"/>
    <mergeCell ref="B64:D64"/>
    <mergeCell ref="B65:D65"/>
    <mergeCell ref="B66:D66"/>
    <mergeCell ref="B67:D67"/>
    <mergeCell ref="B68:D68"/>
    <mergeCell ref="B69:D69"/>
    <mergeCell ref="B70:D70"/>
    <mergeCell ref="B71:D71"/>
    <mergeCell ref="B72:D72"/>
    <mergeCell ref="B73:D73"/>
    <mergeCell ref="B86:D86"/>
    <mergeCell ref="B75:D75"/>
    <mergeCell ref="B76:D76"/>
    <mergeCell ref="B77:D77"/>
    <mergeCell ref="B78:D78"/>
    <mergeCell ref="B79:D79"/>
    <mergeCell ref="B80:D80"/>
    <mergeCell ref="B81:D81"/>
    <mergeCell ref="B82:D82"/>
    <mergeCell ref="B83:D83"/>
    <mergeCell ref="B84:D84"/>
    <mergeCell ref="B85:D85"/>
    <mergeCell ref="B87:D87"/>
    <mergeCell ref="B88:D88"/>
    <mergeCell ref="B89:D89"/>
    <mergeCell ref="B90:D90"/>
    <mergeCell ref="B91:D91"/>
  </mergeCells>
  <phoneticPr fontId="4"/>
  <conditionalFormatting sqref="H12">
    <cfRule type="expression" dxfId="68" priority="1">
      <formula>IF(B12="第三者評価受審経費",TRUE,FALSE)</formula>
    </cfRule>
  </conditionalFormatting>
  <dataValidations count="1">
    <dataValidation type="custom" allowBlank="1" showInputMessage="1" showErrorMessage="1" sqref="H12" xr:uid="{21F67B4B-6594-4F8A-9EAB-EB40F2002975}">
      <formula1>IF(B12="第三者評価受審経費",FALSE,TRUE)</formula1>
    </dataValidation>
  </dataValidations>
  <printOptions horizontalCentered="1"/>
  <pageMargins left="0.7" right="0.7" top="0.75" bottom="0.75" header="0.3" footer="0.3"/>
  <pageSetup paperSize="9" scale="24" orientation="portrait" blackAndWhite="1" errors="blank"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FF5C72-36B5-4AEB-B7D9-144084BA7026}">
  <sheetPr>
    <tabColor rgb="FFFF0000"/>
  </sheetPr>
  <dimension ref="A1:N90"/>
  <sheetViews>
    <sheetView view="pageBreakPreview" zoomScaleNormal="100" zoomScaleSheetLayoutView="100" workbookViewId="0">
      <selection activeCell="AB7" sqref="AB7"/>
    </sheetView>
  </sheetViews>
  <sheetFormatPr defaultRowHeight="13.2" outlineLevelCol="1"/>
  <cols>
    <col min="1" max="1" width="24.6640625" style="306" customWidth="1"/>
    <col min="2" max="12" width="12.88671875" style="306" customWidth="1"/>
    <col min="13" max="13" width="11.88671875" style="306" hidden="1" customWidth="1" outlineLevel="1"/>
    <col min="14" max="14" width="9" style="306" collapsed="1"/>
    <col min="15" max="257" width="9" style="306"/>
    <col min="258" max="258" width="14.33203125" style="306" customWidth="1"/>
    <col min="259" max="267" width="9.109375" style="306" customWidth="1"/>
    <col min="268" max="268" width="12" style="306" customWidth="1"/>
    <col min="269" max="269" width="11.88671875" style="306" customWidth="1"/>
    <col min="270" max="513" width="9" style="306"/>
    <col min="514" max="514" width="14.33203125" style="306" customWidth="1"/>
    <col min="515" max="523" width="9.109375" style="306" customWidth="1"/>
    <col min="524" max="524" width="12" style="306" customWidth="1"/>
    <col min="525" max="525" width="11.88671875" style="306" customWidth="1"/>
    <col min="526" max="769" width="9" style="306"/>
    <col min="770" max="770" width="14.33203125" style="306" customWidth="1"/>
    <col min="771" max="779" width="9.109375" style="306" customWidth="1"/>
    <col min="780" max="780" width="12" style="306" customWidth="1"/>
    <col min="781" max="781" width="11.88671875" style="306" customWidth="1"/>
    <col min="782" max="1025" width="9" style="306"/>
    <col min="1026" max="1026" width="14.33203125" style="306" customWidth="1"/>
    <col min="1027" max="1035" width="9.109375" style="306" customWidth="1"/>
    <col min="1036" max="1036" width="12" style="306" customWidth="1"/>
    <col min="1037" max="1037" width="11.88671875" style="306" customWidth="1"/>
    <col min="1038" max="1281" width="9" style="306"/>
    <col min="1282" max="1282" width="14.33203125" style="306" customWidth="1"/>
    <col min="1283" max="1291" width="9.109375" style="306" customWidth="1"/>
    <col min="1292" max="1292" width="12" style="306" customWidth="1"/>
    <col min="1293" max="1293" width="11.88671875" style="306" customWidth="1"/>
    <col min="1294" max="1537" width="9" style="306"/>
    <col min="1538" max="1538" width="14.33203125" style="306" customWidth="1"/>
    <col min="1539" max="1547" width="9.109375" style="306" customWidth="1"/>
    <col min="1548" max="1548" width="12" style="306" customWidth="1"/>
    <col min="1549" max="1549" width="11.88671875" style="306" customWidth="1"/>
    <col min="1550" max="1793" width="9" style="306"/>
    <col min="1794" max="1794" width="14.33203125" style="306" customWidth="1"/>
    <col min="1795" max="1803" width="9.109375" style="306" customWidth="1"/>
    <col min="1804" max="1804" width="12" style="306" customWidth="1"/>
    <col min="1805" max="1805" width="11.88671875" style="306" customWidth="1"/>
    <col min="1806" max="2049" width="9" style="306"/>
    <col min="2050" max="2050" width="14.33203125" style="306" customWidth="1"/>
    <col min="2051" max="2059" width="9.109375" style="306" customWidth="1"/>
    <col min="2060" max="2060" width="12" style="306" customWidth="1"/>
    <col min="2061" max="2061" width="11.88671875" style="306" customWidth="1"/>
    <col min="2062" max="2305" width="9" style="306"/>
    <col min="2306" max="2306" width="14.33203125" style="306" customWidth="1"/>
    <col min="2307" max="2315" width="9.109375" style="306" customWidth="1"/>
    <col min="2316" max="2316" width="12" style="306" customWidth="1"/>
    <col min="2317" max="2317" width="11.88671875" style="306" customWidth="1"/>
    <col min="2318" max="2561" width="9" style="306"/>
    <col min="2562" max="2562" width="14.33203125" style="306" customWidth="1"/>
    <col min="2563" max="2571" width="9.109375" style="306" customWidth="1"/>
    <col min="2572" max="2572" width="12" style="306" customWidth="1"/>
    <col min="2573" max="2573" width="11.88671875" style="306" customWidth="1"/>
    <col min="2574" max="2817" width="9" style="306"/>
    <col min="2818" max="2818" width="14.33203125" style="306" customWidth="1"/>
    <col min="2819" max="2827" width="9.109375" style="306" customWidth="1"/>
    <col min="2828" max="2828" width="12" style="306" customWidth="1"/>
    <col min="2829" max="2829" width="11.88671875" style="306" customWidth="1"/>
    <col min="2830" max="3073" width="9" style="306"/>
    <col min="3074" max="3074" width="14.33203125" style="306" customWidth="1"/>
    <col min="3075" max="3083" width="9.109375" style="306" customWidth="1"/>
    <col min="3084" max="3084" width="12" style="306" customWidth="1"/>
    <col min="3085" max="3085" width="11.88671875" style="306" customWidth="1"/>
    <col min="3086" max="3329" width="9" style="306"/>
    <col min="3330" max="3330" width="14.33203125" style="306" customWidth="1"/>
    <col min="3331" max="3339" width="9.109375" style="306" customWidth="1"/>
    <col min="3340" max="3340" width="12" style="306" customWidth="1"/>
    <col min="3341" max="3341" width="11.88671875" style="306" customWidth="1"/>
    <col min="3342" max="3585" width="9" style="306"/>
    <col min="3586" max="3586" width="14.33203125" style="306" customWidth="1"/>
    <col min="3587" max="3595" width="9.109375" style="306" customWidth="1"/>
    <col min="3596" max="3596" width="12" style="306" customWidth="1"/>
    <col min="3597" max="3597" width="11.88671875" style="306" customWidth="1"/>
    <col min="3598" max="3841" width="9" style="306"/>
    <col min="3842" max="3842" width="14.33203125" style="306" customWidth="1"/>
    <col min="3843" max="3851" width="9.109375" style="306" customWidth="1"/>
    <col min="3852" max="3852" width="12" style="306" customWidth="1"/>
    <col min="3853" max="3853" width="11.88671875" style="306" customWidth="1"/>
    <col min="3854" max="4097" width="9" style="306"/>
    <col min="4098" max="4098" width="14.33203125" style="306" customWidth="1"/>
    <col min="4099" max="4107" width="9.109375" style="306" customWidth="1"/>
    <col min="4108" max="4108" width="12" style="306" customWidth="1"/>
    <col min="4109" max="4109" width="11.88671875" style="306" customWidth="1"/>
    <col min="4110" max="4353" width="9" style="306"/>
    <col min="4354" max="4354" width="14.33203125" style="306" customWidth="1"/>
    <col min="4355" max="4363" width="9.109375" style="306" customWidth="1"/>
    <col min="4364" max="4364" width="12" style="306" customWidth="1"/>
    <col min="4365" max="4365" width="11.88671875" style="306" customWidth="1"/>
    <col min="4366" max="4609" width="9" style="306"/>
    <col min="4610" max="4610" width="14.33203125" style="306" customWidth="1"/>
    <col min="4611" max="4619" width="9.109375" style="306" customWidth="1"/>
    <col min="4620" max="4620" width="12" style="306" customWidth="1"/>
    <col min="4621" max="4621" width="11.88671875" style="306" customWidth="1"/>
    <col min="4622" max="4865" width="9" style="306"/>
    <col min="4866" max="4866" width="14.33203125" style="306" customWidth="1"/>
    <col min="4867" max="4875" width="9.109375" style="306" customWidth="1"/>
    <col min="4876" max="4876" width="12" style="306" customWidth="1"/>
    <col min="4877" max="4877" width="11.88671875" style="306" customWidth="1"/>
    <col min="4878" max="5121" width="9" style="306"/>
    <col min="5122" max="5122" width="14.33203125" style="306" customWidth="1"/>
    <col min="5123" max="5131" width="9.109375" style="306" customWidth="1"/>
    <col min="5132" max="5132" width="12" style="306" customWidth="1"/>
    <col min="5133" max="5133" width="11.88671875" style="306" customWidth="1"/>
    <col min="5134" max="5377" width="9" style="306"/>
    <col min="5378" max="5378" width="14.33203125" style="306" customWidth="1"/>
    <col min="5379" max="5387" width="9.109375" style="306" customWidth="1"/>
    <col min="5388" max="5388" width="12" style="306" customWidth="1"/>
    <col min="5389" max="5389" width="11.88671875" style="306" customWidth="1"/>
    <col min="5390" max="5633" width="9" style="306"/>
    <col min="5634" max="5634" width="14.33203125" style="306" customWidth="1"/>
    <col min="5635" max="5643" width="9.109375" style="306" customWidth="1"/>
    <col min="5644" max="5644" width="12" style="306" customWidth="1"/>
    <col min="5645" max="5645" width="11.88671875" style="306" customWidth="1"/>
    <col min="5646" max="5889" width="9" style="306"/>
    <col min="5890" max="5890" width="14.33203125" style="306" customWidth="1"/>
    <col min="5891" max="5899" width="9.109375" style="306" customWidth="1"/>
    <col min="5900" max="5900" width="12" style="306" customWidth="1"/>
    <col min="5901" max="5901" width="11.88671875" style="306" customWidth="1"/>
    <col min="5902" max="6145" width="9" style="306"/>
    <col min="6146" max="6146" width="14.33203125" style="306" customWidth="1"/>
    <col min="6147" max="6155" width="9.109375" style="306" customWidth="1"/>
    <col min="6156" max="6156" width="12" style="306" customWidth="1"/>
    <col min="6157" max="6157" width="11.88671875" style="306" customWidth="1"/>
    <col min="6158" max="6401" width="9" style="306"/>
    <col min="6402" max="6402" width="14.33203125" style="306" customWidth="1"/>
    <col min="6403" max="6411" width="9.109375" style="306" customWidth="1"/>
    <col min="6412" max="6412" width="12" style="306" customWidth="1"/>
    <col min="6413" max="6413" width="11.88671875" style="306" customWidth="1"/>
    <col min="6414" max="6657" width="9" style="306"/>
    <col min="6658" max="6658" width="14.33203125" style="306" customWidth="1"/>
    <col min="6659" max="6667" width="9.109375" style="306" customWidth="1"/>
    <col min="6668" max="6668" width="12" style="306" customWidth="1"/>
    <col min="6669" max="6669" width="11.88671875" style="306" customWidth="1"/>
    <col min="6670" max="6913" width="9" style="306"/>
    <col min="6914" max="6914" width="14.33203125" style="306" customWidth="1"/>
    <col min="6915" max="6923" width="9.109375" style="306" customWidth="1"/>
    <col min="6924" max="6924" width="12" style="306" customWidth="1"/>
    <col min="6925" max="6925" width="11.88671875" style="306" customWidth="1"/>
    <col min="6926" max="7169" width="9" style="306"/>
    <col min="7170" max="7170" width="14.33203125" style="306" customWidth="1"/>
    <col min="7171" max="7179" width="9.109375" style="306" customWidth="1"/>
    <col min="7180" max="7180" width="12" style="306" customWidth="1"/>
    <col min="7181" max="7181" width="11.88671875" style="306" customWidth="1"/>
    <col min="7182" max="7425" width="9" style="306"/>
    <col min="7426" max="7426" width="14.33203125" style="306" customWidth="1"/>
    <col min="7427" max="7435" width="9.109375" style="306" customWidth="1"/>
    <col min="7436" max="7436" width="12" style="306" customWidth="1"/>
    <col min="7437" max="7437" width="11.88671875" style="306" customWidth="1"/>
    <col min="7438" max="7681" width="9" style="306"/>
    <col min="7682" max="7682" width="14.33203125" style="306" customWidth="1"/>
    <col min="7683" max="7691" width="9.109375" style="306" customWidth="1"/>
    <col min="7692" max="7692" width="12" style="306" customWidth="1"/>
    <col min="7693" max="7693" width="11.88671875" style="306" customWidth="1"/>
    <col min="7694" max="7937" width="9" style="306"/>
    <col min="7938" max="7938" width="14.33203125" style="306" customWidth="1"/>
    <col min="7939" max="7947" width="9.109375" style="306" customWidth="1"/>
    <col min="7948" max="7948" width="12" style="306" customWidth="1"/>
    <col min="7949" max="7949" width="11.88671875" style="306" customWidth="1"/>
    <col min="7950" max="8193" width="9" style="306"/>
    <col min="8194" max="8194" width="14.33203125" style="306" customWidth="1"/>
    <col min="8195" max="8203" width="9.109375" style="306" customWidth="1"/>
    <col min="8204" max="8204" width="12" style="306" customWidth="1"/>
    <col min="8205" max="8205" width="11.88671875" style="306" customWidth="1"/>
    <col min="8206" max="8449" width="9" style="306"/>
    <col min="8450" max="8450" width="14.33203125" style="306" customWidth="1"/>
    <col min="8451" max="8459" width="9.109375" style="306" customWidth="1"/>
    <col min="8460" max="8460" width="12" style="306" customWidth="1"/>
    <col min="8461" max="8461" width="11.88671875" style="306" customWidth="1"/>
    <col min="8462" max="8705" width="9" style="306"/>
    <col min="8706" max="8706" width="14.33203125" style="306" customWidth="1"/>
    <col min="8707" max="8715" width="9.109375" style="306" customWidth="1"/>
    <col min="8716" max="8716" width="12" style="306" customWidth="1"/>
    <col min="8717" max="8717" width="11.88671875" style="306" customWidth="1"/>
    <col min="8718" max="8961" width="9" style="306"/>
    <col min="8962" max="8962" width="14.33203125" style="306" customWidth="1"/>
    <col min="8963" max="8971" width="9.109375" style="306" customWidth="1"/>
    <col min="8972" max="8972" width="12" style="306" customWidth="1"/>
    <col min="8973" max="8973" width="11.88671875" style="306" customWidth="1"/>
    <col min="8974" max="9217" width="9" style="306"/>
    <col min="9218" max="9218" width="14.33203125" style="306" customWidth="1"/>
    <col min="9219" max="9227" width="9.109375" style="306" customWidth="1"/>
    <col min="9228" max="9228" width="12" style="306" customWidth="1"/>
    <col min="9229" max="9229" width="11.88671875" style="306" customWidth="1"/>
    <col min="9230" max="9473" width="9" style="306"/>
    <col min="9474" max="9474" width="14.33203125" style="306" customWidth="1"/>
    <col min="9475" max="9483" width="9.109375" style="306" customWidth="1"/>
    <col min="9484" max="9484" width="12" style="306" customWidth="1"/>
    <col min="9485" max="9485" width="11.88671875" style="306" customWidth="1"/>
    <col min="9486" max="9729" width="9" style="306"/>
    <col min="9730" max="9730" width="14.33203125" style="306" customWidth="1"/>
    <col min="9731" max="9739" width="9.109375" style="306" customWidth="1"/>
    <col min="9740" max="9740" width="12" style="306" customWidth="1"/>
    <col min="9741" max="9741" width="11.88671875" style="306" customWidth="1"/>
    <col min="9742" max="9985" width="9" style="306"/>
    <col min="9986" max="9986" width="14.33203125" style="306" customWidth="1"/>
    <col min="9987" max="9995" width="9.109375" style="306" customWidth="1"/>
    <col min="9996" max="9996" width="12" style="306" customWidth="1"/>
    <col min="9997" max="9997" width="11.88671875" style="306" customWidth="1"/>
    <col min="9998" max="10241" width="9" style="306"/>
    <col min="10242" max="10242" width="14.33203125" style="306" customWidth="1"/>
    <col min="10243" max="10251" width="9.109375" style="306" customWidth="1"/>
    <col min="10252" max="10252" width="12" style="306" customWidth="1"/>
    <col min="10253" max="10253" width="11.88671875" style="306" customWidth="1"/>
    <col min="10254" max="10497" width="9" style="306"/>
    <col min="10498" max="10498" width="14.33203125" style="306" customWidth="1"/>
    <col min="10499" max="10507" width="9.109375" style="306" customWidth="1"/>
    <col min="10508" max="10508" width="12" style="306" customWidth="1"/>
    <col min="10509" max="10509" width="11.88671875" style="306" customWidth="1"/>
    <col min="10510" max="10753" width="9" style="306"/>
    <col min="10754" max="10754" width="14.33203125" style="306" customWidth="1"/>
    <col min="10755" max="10763" width="9.109375" style="306" customWidth="1"/>
    <col min="10764" max="10764" width="12" style="306" customWidth="1"/>
    <col min="10765" max="10765" width="11.88671875" style="306" customWidth="1"/>
    <col min="10766" max="11009" width="9" style="306"/>
    <col min="11010" max="11010" width="14.33203125" style="306" customWidth="1"/>
    <col min="11011" max="11019" width="9.109375" style="306" customWidth="1"/>
    <col min="11020" max="11020" width="12" style="306" customWidth="1"/>
    <col min="11021" max="11021" width="11.88671875" style="306" customWidth="1"/>
    <col min="11022" max="11265" width="9" style="306"/>
    <col min="11266" max="11266" width="14.33203125" style="306" customWidth="1"/>
    <col min="11267" max="11275" width="9.109375" style="306" customWidth="1"/>
    <col min="11276" max="11276" width="12" style="306" customWidth="1"/>
    <col min="11277" max="11277" width="11.88671875" style="306" customWidth="1"/>
    <col min="11278" max="11521" width="9" style="306"/>
    <col min="11522" max="11522" width="14.33203125" style="306" customWidth="1"/>
    <col min="11523" max="11531" width="9.109375" style="306" customWidth="1"/>
    <col min="11532" max="11532" width="12" style="306" customWidth="1"/>
    <col min="11533" max="11533" width="11.88671875" style="306" customWidth="1"/>
    <col min="11534" max="11777" width="9" style="306"/>
    <col min="11778" max="11778" width="14.33203125" style="306" customWidth="1"/>
    <col min="11779" max="11787" width="9.109375" style="306" customWidth="1"/>
    <col min="11788" max="11788" width="12" style="306" customWidth="1"/>
    <col min="11789" max="11789" width="11.88671875" style="306" customWidth="1"/>
    <col min="11790" max="12033" width="9" style="306"/>
    <col min="12034" max="12034" width="14.33203125" style="306" customWidth="1"/>
    <col min="12035" max="12043" width="9.109375" style="306" customWidth="1"/>
    <col min="12044" max="12044" width="12" style="306" customWidth="1"/>
    <col min="12045" max="12045" width="11.88671875" style="306" customWidth="1"/>
    <col min="12046" max="12289" width="9" style="306"/>
    <col min="12290" max="12290" width="14.33203125" style="306" customWidth="1"/>
    <col min="12291" max="12299" width="9.109375" style="306" customWidth="1"/>
    <col min="12300" max="12300" width="12" style="306" customWidth="1"/>
    <col min="12301" max="12301" width="11.88671875" style="306" customWidth="1"/>
    <col min="12302" max="12545" width="9" style="306"/>
    <col min="12546" max="12546" width="14.33203125" style="306" customWidth="1"/>
    <col min="12547" max="12555" width="9.109375" style="306" customWidth="1"/>
    <col min="12556" max="12556" width="12" style="306" customWidth="1"/>
    <col min="12557" max="12557" width="11.88671875" style="306" customWidth="1"/>
    <col min="12558" max="12801" width="9" style="306"/>
    <col min="12802" max="12802" width="14.33203125" style="306" customWidth="1"/>
    <col min="12803" max="12811" width="9.109375" style="306" customWidth="1"/>
    <col min="12812" max="12812" width="12" style="306" customWidth="1"/>
    <col min="12813" max="12813" width="11.88671875" style="306" customWidth="1"/>
    <col min="12814" max="13057" width="9" style="306"/>
    <col min="13058" max="13058" width="14.33203125" style="306" customWidth="1"/>
    <col min="13059" max="13067" width="9.109375" style="306" customWidth="1"/>
    <col min="13068" max="13068" width="12" style="306" customWidth="1"/>
    <col min="13069" max="13069" width="11.88671875" style="306" customWidth="1"/>
    <col min="13070" max="13313" width="9" style="306"/>
    <col min="13314" max="13314" width="14.33203125" style="306" customWidth="1"/>
    <col min="13315" max="13323" width="9.109375" style="306" customWidth="1"/>
    <col min="13324" max="13324" width="12" style="306" customWidth="1"/>
    <col min="13325" max="13325" width="11.88671875" style="306" customWidth="1"/>
    <col min="13326" max="13569" width="9" style="306"/>
    <col min="13570" max="13570" width="14.33203125" style="306" customWidth="1"/>
    <col min="13571" max="13579" width="9.109375" style="306" customWidth="1"/>
    <col min="13580" max="13580" width="12" style="306" customWidth="1"/>
    <col min="13581" max="13581" width="11.88671875" style="306" customWidth="1"/>
    <col min="13582" max="13825" width="9" style="306"/>
    <col min="13826" max="13826" width="14.33203125" style="306" customWidth="1"/>
    <col min="13827" max="13835" width="9.109375" style="306" customWidth="1"/>
    <col min="13836" max="13836" width="12" style="306" customWidth="1"/>
    <col min="13837" max="13837" width="11.88671875" style="306" customWidth="1"/>
    <col min="13838" max="14081" width="9" style="306"/>
    <col min="14082" max="14082" width="14.33203125" style="306" customWidth="1"/>
    <col min="14083" max="14091" width="9.109375" style="306" customWidth="1"/>
    <col min="14092" max="14092" width="12" style="306" customWidth="1"/>
    <col min="14093" max="14093" width="11.88671875" style="306" customWidth="1"/>
    <col min="14094" max="14337" width="9" style="306"/>
    <col min="14338" max="14338" width="14.33203125" style="306" customWidth="1"/>
    <col min="14339" max="14347" width="9.109375" style="306" customWidth="1"/>
    <col min="14348" max="14348" width="12" style="306" customWidth="1"/>
    <col min="14349" max="14349" width="11.88671875" style="306" customWidth="1"/>
    <col min="14350" max="14593" width="9" style="306"/>
    <col min="14594" max="14594" width="14.33203125" style="306" customWidth="1"/>
    <col min="14595" max="14603" width="9.109375" style="306" customWidth="1"/>
    <col min="14604" max="14604" width="12" style="306" customWidth="1"/>
    <col min="14605" max="14605" width="11.88671875" style="306" customWidth="1"/>
    <col min="14606" max="14849" width="9" style="306"/>
    <col min="14850" max="14850" width="14.33203125" style="306" customWidth="1"/>
    <col min="14851" max="14859" width="9.109375" style="306" customWidth="1"/>
    <col min="14860" max="14860" width="12" style="306" customWidth="1"/>
    <col min="14861" max="14861" width="11.88671875" style="306" customWidth="1"/>
    <col min="14862" max="15105" width="9" style="306"/>
    <col min="15106" max="15106" width="14.33203125" style="306" customWidth="1"/>
    <col min="15107" max="15115" width="9.109375" style="306" customWidth="1"/>
    <col min="15116" max="15116" width="12" style="306" customWidth="1"/>
    <col min="15117" max="15117" width="11.88671875" style="306" customWidth="1"/>
    <col min="15118" max="15361" width="9" style="306"/>
    <col min="15362" max="15362" width="14.33203125" style="306" customWidth="1"/>
    <col min="15363" max="15371" width="9.109375" style="306" customWidth="1"/>
    <col min="15372" max="15372" width="12" style="306" customWidth="1"/>
    <col min="15373" max="15373" width="11.88671875" style="306" customWidth="1"/>
    <col min="15374" max="15617" width="9" style="306"/>
    <col min="15618" max="15618" width="14.33203125" style="306" customWidth="1"/>
    <col min="15619" max="15627" width="9.109375" style="306" customWidth="1"/>
    <col min="15628" max="15628" width="12" style="306" customWidth="1"/>
    <col min="15629" max="15629" width="11.88671875" style="306" customWidth="1"/>
    <col min="15630" max="15873" width="9" style="306"/>
    <col min="15874" max="15874" width="14.33203125" style="306" customWidth="1"/>
    <col min="15875" max="15883" width="9.109375" style="306" customWidth="1"/>
    <col min="15884" max="15884" width="12" style="306" customWidth="1"/>
    <col min="15885" max="15885" width="11.88671875" style="306" customWidth="1"/>
    <col min="15886" max="16129" width="9" style="306"/>
    <col min="16130" max="16130" width="14.33203125" style="306" customWidth="1"/>
    <col min="16131" max="16139" width="9.109375" style="306" customWidth="1"/>
    <col min="16140" max="16140" width="12" style="306" customWidth="1"/>
    <col min="16141" max="16141" width="11.88671875" style="306" customWidth="1"/>
    <col min="16142" max="16384" width="9" style="306"/>
  </cols>
  <sheetData>
    <row r="1" spans="1:13" ht="16.5" customHeight="1">
      <c r="A1" s="306" t="s">
        <v>705</v>
      </c>
    </row>
    <row r="2" spans="1:13" ht="13.5" customHeight="1"/>
    <row r="3" spans="1:13" ht="23.25" customHeight="1">
      <c r="A3" s="640" t="s">
        <v>663</v>
      </c>
      <c r="B3" s="307"/>
      <c r="C3" s="307"/>
      <c r="D3" s="307"/>
      <c r="E3" s="307"/>
      <c r="F3" s="307"/>
      <c r="G3" s="307"/>
      <c r="H3" s="307"/>
      <c r="I3" s="307"/>
      <c r="J3" s="307"/>
      <c r="K3" s="307"/>
      <c r="L3" s="307"/>
    </row>
    <row r="4" spans="1:13" ht="23.25" customHeight="1">
      <c r="A4" s="307"/>
      <c r="B4" s="307"/>
      <c r="C4" s="307"/>
      <c r="D4" s="307"/>
      <c r="E4" s="307"/>
      <c r="F4" s="307"/>
      <c r="G4" s="307"/>
      <c r="H4" s="307"/>
      <c r="I4" s="307"/>
      <c r="J4" s="307"/>
      <c r="K4" s="307"/>
      <c r="L4" s="307"/>
      <c r="M4" s="306" t="s">
        <v>706</v>
      </c>
    </row>
    <row r="5" spans="1:13" ht="23.25" customHeight="1">
      <c r="A5" s="306" t="s">
        <v>707</v>
      </c>
    </row>
    <row r="6" spans="1:13" ht="17.25" customHeight="1">
      <c r="A6" s="1329" t="s">
        <v>187</v>
      </c>
      <c r="B6" s="1331" t="s">
        <v>148</v>
      </c>
      <c r="C6" s="641" t="s">
        <v>664</v>
      </c>
      <c r="D6" s="1331" t="s">
        <v>665</v>
      </c>
      <c r="E6" s="641" t="s">
        <v>151</v>
      </c>
      <c r="F6" s="1331" t="s">
        <v>666</v>
      </c>
      <c r="G6" s="1331" t="s">
        <v>667</v>
      </c>
      <c r="H6" s="1321" t="s">
        <v>668</v>
      </c>
      <c r="I6" s="1321" t="s">
        <v>669</v>
      </c>
      <c r="J6" s="1324" t="s">
        <v>672</v>
      </c>
      <c r="K6" s="1321" t="s">
        <v>673</v>
      </c>
      <c r="L6" s="1321" t="s">
        <v>674</v>
      </c>
    </row>
    <row r="7" spans="1:13" ht="17.25" customHeight="1">
      <c r="A7" s="1330"/>
      <c r="B7" s="1322"/>
      <c r="C7" s="642" t="s">
        <v>675</v>
      </c>
      <c r="D7" s="1322"/>
      <c r="E7" s="642" t="s">
        <v>160</v>
      </c>
      <c r="F7" s="1322"/>
      <c r="G7" s="1322"/>
      <c r="H7" s="1322"/>
      <c r="I7" s="1322"/>
      <c r="J7" s="1325"/>
      <c r="K7" s="1322"/>
      <c r="L7" s="1322"/>
    </row>
    <row r="8" spans="1:13" ht="17.25" customHeight="1">
      <c r="A8" s="1330"/>
      <c r="B8" s="1322"/>
      <c r="C8" s="642" t="s">
        <v>676</v>
      </c>
      <c r="D8" s="1322"/>
      <c r="E8" s="642" t="s">
        <v>677</v>
      </c>
      <c r="F8" s="1322"/>
      <c r="G8" s="1322"/>
      <c r="H8" s="1322"/>
      <c r="I8" s="1322"/>
      <c r="J8" s="1325"/>
      <c r="K8" s="1322"/>
      <c r="L8" s="1322"/>
    </row>
    <row r="9" spans="1:13" ht="17.25" customHeight="1">
      <c r="A9" s="643"/>
      <c r="B9" s="644" t="s">
        <v>678</v>
      </c>
      <c r="C9" s="645" t="s">
        <v>679</v>
      </c>
      <c r="D9" s="645" t="s">
        <v>680</v>
      </c>
      <c r="E9" s="645" t="s">
        <v>681</v>
      </c>
      <c r="F9" s="644" t="s">
        <v>682</v>
      </c>
      <c r="G9" s="644" t="s">
        <v>168</v>
      </c>
      <c r="H9" s="644" t="s">
        <v>169</v>
      </c>
      <c r="I9" s="644" t="s">
        <v>250</v>
      </c>
      <c r="J9" s="644" t="s">
        <v>708</v>
      </c>
      <c r="K9" s="644" t="s">
        <v>709</v>
      </c>
      <c r="L9" s="644" t="s">
        <v>710</v>
      </c>
    </row>
    <row r="10" spans="1:13" ht="16.5" customHeight="1">
      <c r="A10" s="646"/>
      <c r="B10" s="646" t="s">
        <v>173</v>
      </c>
      <c r="C10" s="646" t="s">
        <v>173</v>
      </c>
      <c r="D10" s="646" t="s">
        <v>173</v>
      </c>
      <c r="E10" s="646" t="s">
        <v>173</v>
      </c>
      <c r="F10" s="646" t="s">
        <v>173</v>
      </c>
      <c r="G10" s="646" t="s">
        <v>173</v>
      </c>
      <c r="H10" s="646" t="s">
        <v>175</v>
      </c>
      <c r="I10" s="646" t="s">
        <v>173</v>
      </c>
      <c r="J10" s="646" t="s">
        <v>173</v>
      </c>
      <c r="K10" s="646" t="s">
        <v>173</v>
      </c>
      <c r="L10" s="646" t="s">
        <v>173</v>
      </c>
    </row>
    <row r="11" spans="1:13" ht="29.25" customHeight="1">
      <c r="A11" s="695" t="s">
        <v>70</v>
      </c>
      <c r="B11" s="696">
        <v>3970000</v>
      </c>
      <c r="C11" s="697">
        <v>0</v>
      </c>
      <c r="D11" s="698">
        <v>3970000</v>
      </c>
      <c r="E11" s="697">
        <v>3970000</v>
      </c>
      <c r="F11" s="699">
        <v>3500000</v>
      </c>
      <c r="G11" s="651">
        <v>3500000</v>
      </c>
      <c r="H11" s="651">
        <v>3500000</v>
      </c>
      <c r="I11" s="651">
        <v>3500000</v>
      </c>
      <c r="J11" s="696">
        <v>3500000</v>
      </c>
      <c r="K11" s="696">
        <v>0</v>
      </c>
      <c r="L11" s="651">
        <v>-3500000</v>
      </c>
      <c r="M11" s="306">
        <v>76</v>
      </c>
    </row>
    <row r="12" spans="1:13" ht="29.25" customHeight="1">
      <c r="A12" s="700" t="s">
        <v>66</v>
      </c>
      <c r="B12" s="701"/>
      <c r="C12" s="702"/>
      <c r="D12" s="703" t="s">
        <v>702</v>
      </c>
      <c r="E12" s="702"/>
      <c r="F12" s="704" t="s">
        <v>702</v>
      </c>
      <c r="G12" s="657" t="s">
        <v>702</v>
      </c>
      <c r="H12" s="657" t="s">
        <v>702</v>
      </c>
      <c r="I12" s="657" t="s">
        <v>702</v>
      </c>
      <c r="J12" s="701"/>
      <c r="K12" s="701"/>
      <c r="L12" s="657" t="s">
        <v>702</v>
      </c>
      <c r="M12" s="306">
        <v>77</v>
      </c>
    </row>
    <row r="13" spans="1:13" ht="24" customHeight="1">
      <c r="A13" s="147" t="s">
        <v>236</v>
      </c>
      <c r="B13" s="659">
        <v>3970000</v>
      </c>
      <c r="C13" s="659" t="s">
        <v>702</v>
      </c>
      <c r="D13" s="659">
        <v>3970000</v>
      </c>
      <c r="E13" s="659">
        <v>3970000</v>
      </c>
      <c r="F13" s="659">
        <v>3500000</v>
      </c>
      <c r="G13" s="659">
        <v>3500000</v>
      </c>
      <c r="H13" s="659">
        <v>3500000</v>
      </c>
      <c r="I13" s="659">
        <v>3500000</v>
      </c>
      <c r="J13" s="659">
        <v>3500000</v>
      </c>
      <c r="K13" s="659" t="s">
        <v>702</v>
      </c>
      <c r="L13" s="659">
        <v>-3500000</v>
      </c>
    </row>
    <row r="14" spans="1:13" ht="23.1" customHeight="1"/>
    <row r="15" spans="1:13" ht="23.25" customHeight="1">
      <c r="A15" s="306" t="s">
        <v>685</v>
      </c>
    </row>
    <row r="16" spans="1:13" ht="22.5" customHeight="1">
      <c r="A16" s="660" t="s">
        <v>178</v>
      </c>
      <c r="B16" s="661"/>
      <c r="C16" s="661"/>
      <c r="D16" s="660" t="s">
        <v>686</v>
      </c>
      <c r="E16" s="662"/>
      <c r="F16" s="660" t="s">
        <v>687</v>
      </c>
      <c r="G16" s="661"/>
      <c r="H16" s="661"/>
      <c r="I16" s="661"/>
      <c r="J16" s="661"/>
      <c r="K16" s="661"/>
      <c r="L16" s="663"/>
    </row>
    <row r="17" spans="1:13" ht="15.75" customHeight="1">
      <c r="A17" s="705"/>
      <c r="B17" s="666"/>
      <c r="C17" s="706"/>
      <c r="D17" s="664"/>
      <c r="E17" s="665" t="s">
        <v>173</v>
      </c>
      <c r="F17" s="666"/>
      <c r="G17" s="666"/>
      <c r="H17" s="666"/>
      <c r="I17" s="666"/>
      <c r="J17" s="666"/>
      <c r="K17" s="666"/>
      <c r="L17" s="667"/>
    </row>
    <row r="18" spans="1:13" ht="15.75" customHeight="1">
      <c r="A18" s="707" t="s">
        <v>711</v>
      </c>
      <c r="C18" s="667"/>
      <c r="D18" s="668"/>
      <c r="E18" s="708">
        <v>1000000</v>
      </c>
      <c r="F18" s="709" t="s">
        <v>712</v>
      </c>
      <c r="G18" s="709"/>
      <c r="H18" s="709"/>
      <c r="I18" s="709"/>
      <c r="J18" s="709"/>
      <c r="K18" s="709"/>
      <c r="L18" s="710"/>
      <c r="M18" s="306">
        <v>4</v>
      </c>
    </row>
    <row r="19" spans="1:13" ht="15.75" customHeight="1">
      <c r="A19" s="707" t="s">
        <v>66</v>
      </c>
      <c r="C19" s="667"/>
      <c r="D19" s="668"/>
      <c r="E19" s="708"/>
      <c r="F19" s="709"/>
      <c r="G19" s="709"/>
      <c r="H19" s="709"/>
      <c r="I19" s="709"/>
      <c r="J19" s="709"/>
      <c r="K19" s="709"/>
      <c r="L19" s="710"/>
      <c r="M19" s="306">
        <v>5</v>
      </c>
    </row>
    <row r="20" spans="1:13" ht="15.75" customHeight="1">
      <c r="A20" s="707" t="s">
        <v>713</v>
      </c>
      <c r="C20" s="667"/>
      <c r="D20" s="668"/>
      <c r="E20" s="711">
        <v>500000</v>
      </c>
      <c r="F20" s="709" t="s">
        <v>712</v>
      </c>
      <c r="G20" s="709"/>
      <c r="H20" s="709"/>
      <c r="I20" s="709"/>
      <c r="J20" s="709"/>
      <c r="K20" s="709"/>
      <c r="L20" s="710"/>
      <c r="M20" s="306">
        <v>6</v>
      </c>
    </row>
    <row r="21" spans="1:13" ht="15.75" customHeight="1">
      <c r="A21" s="707" t="s">
        <v>66</v>
      </c>
      <c r="C21" s="667"/>
      <c r="D21" s="668"/>
      <c r="E21" s="711"/>
      <c r="F21" s="709"/>
      <c r="G21" s="709"/>
      <c r="H21" s="709"/>
      <c r="I21" s="709"/>
      <c r="J21" s="709"/>
      <c r="K21" s="709"/>
      <c r="L21" s="710"/>
      <c r="M21" s="306">
        <v>7</v>
      </c>
    </row>
    <row r="22" spans="1:13" ht="15.75" customHeight="1">
      <c r="A22" s="707" t="s">
        <v>696</v>
      </c>
      <c r="C22" s="667"/>
      <c r="D22" s="668"/>
      <c r="E22" s="711">
        <v>250000</v>
      </c>
      <c r="F22" s="709" t="s">
        <v>714</v>
      </c>
      <c r="G22" s="709"/>
      <c r="H22" s="709"/>
      <c r="I22" s="709"/>
      <c r="J22" s="709"/>
      <c r="K22" s="709"/>
      <c r="L22" s="710"/>
      <c r="M22" s="306">
        <v>8</v>
      </c>
    </row>
    <row r="23" spans="1:13" ht="15.75" customHeight="1">
      <c r="A23" s="707" t="s">
        <v>66</v>
      </c>
      <c r="C23" s="667"/>
      <c r="D23" s="668"/>
      <c r="E23" s="711"/>
      <c r="F23" s="709" t="s">
        <v>714</v>
      </c>
      <c r="G23" s="709"/>
      <c r="H23" s="709"/>
      <c r="I23" s="709"/>
      <c r="J23" s="709"/>
      <c r="K23" s="709"/>
      <c r="L23" s="710"/>
      <c r="M23" s="306">
        <v>9</v>
      </c>
    </row>
    <row r="24" spans="1:13" ht="15.75" customHeight="1">
      <c r="A24" s="707" t="s">
        <v>697</v>
      </c>
      <c r="C24" s="667"/>
      <c r="D24" s="668"/>
      <c r="E24" s="711"/>
      <c r="F24" s="709" t="s">
        <v>715</v>
      </c>
      <c r="G24" s="709"/>
      <c r="H24" s="709"/>
      <c r="I24" s="709"/>
      <c r="J24" s="709"/>
      <c r="K24" s="709"/>
      <c r="L24" s="710"/>
      <c r="M24" s="306">
        <v>10</v>
      </c>
    </row>
    <row r="25" spans="1:13" ht="15.75" customHeight="1">
      <c r="A25" s="707" t="s">
        <v>66</v>
      </c>
      <c r="C25" s="667"/>
      <c r="D25" s="668"/>
      <c r="E25" s="711"/>
      <c r="F25" s="709"/>
      <c r="G25" s="709"/>
      <c r="H25" s="709"/>
      <c r="I25" s="709"/>
      <c r="J25" s="709"/>
      <c r="K25" s="709"/>
      <c r="L25" s="710"/>
      <c r="M25" s="306">
        <v>11</v>
      </c>
    </row>
    <row r="26" spans="1:13" ht="15.75" customHeight="1">
      <c r="A26" s="707" t="s">
        <v>716</v>
      </c>
      <c r="C26" s="667"/>
      <c r="D26" s="668"/>
      <c r="E26" s="711">
        <v>200000</v>
      </c>
      <c r="F26" s="709" t="s">
        <v>717</v>
      </c>
      <c r="G26" s="709"/>
      <c r="H26" s="709"/>
      <c r="I26" s="709"/>
      <c r="J26" s="709"/>
      <c r="K26" s="709"/>
      <c r="L26" s="710"/>
      <c r="M26" s="306">
        <v>12</v>
      </c>
    </row>
    <row r="27" spans="1:13" ht="15.75" customHeight="1">
      <c r="A27" s="668" t="s">
        <v>66</v>
      </c>
      <c r="C27" s="667"/>
      <c r="D27" s="668"/>
      <c r="E27" s="711"/>
      <c r="F27" s="709"/>
      <c r="G27" s="709"/>
      <c r="H27" s="709"/>
      <c r="I27" s="709"/>
      <c r="J27" s="709"/>
      <c r="K27" s="709"/>
      <c r="L27" s="710"/>
      <c r="M27" s="306">
        <v>13</v>
      </c>
    </row>
    <row r="28" spans="1:13" ht="15.75" customHeight="1">
      <c r="A28" s="707" t="s">
        <v>698</v>
      </c>
      <c r="C28" s="667"/>
      <c r="D28" s="668"/>
      <c r="E28" s="711">
        <v>1000000</v>
      </c>
      <c r="F28" s="709" t="s">
        <v>718</v>
      </c>
      <c r="G28" s="709"/>
      <c r="H28" s="709"/>
      <c r="I28" s="709"/>
      <c r="J28" s="709"/>
      <c r="K28" s="709"/>
      <c r="L28" s="710"/>
      <c r="M28" s="306">
        <v>14</v>
      </c>
    </row>
    <row r="29" spans="1:13" ht="15.75" customHeight="1">
      <c r="A29" s="707" t="s">
        <v>66</v>
      </c>
      <c r="C29" s="667"/>
      <c r="D29" s="668"/>
      <c r="E29" s="711"/>
      <c r="F29" s="709"/>
      <c r="G29" s="709"/>
      <c r="H29" s="709"/>
      <c r="I29" s="709"/>
      <c r="J29" s="709"/>
      <c r="K29" s="709"/>
      <c r="L29" s="710"/>
      <c r="M29" s="306">
        <v>15</v>
      </c>
    </row>
    <row r="30" spans="1:13" ht="15.75" customHeight="1">
      <c r="A30" s="707" t="s">
        <v>699</v>
      </c>
      <c r="C30" s="667"/>
      <c r="D30" s="668"/>
      <c r="E30" s="711">
        <v>250000</v>
      </c>
      <c r="F30" s="709" t="s">
        <v>719</v>
      </c>
      <c r="G30" s="709"/>
      <c r="H30" s="709"/>
      <c r="I30" s="709"/>
      <c r="J30" s="709"/>
      <c r="K30" s="709"/>
      <c r="L30" s="710"/>
      <c r="M30" s="306">
        <v>16</v>
      </c>
    </row>
    <row r="31" spans="1:13" ht="15.75" customHeight="1">
      <c r="A31" s="707" t="s">
        <v>66</v>
      </c>
      <c r="C31" s="667"/>
      <c r="D31" s="668"/>
      <c r="E31" s="711"/>
      <c r="F31" s="709"/>
      <c r="G31" s="709"/>
      <c r="H31" s="709"/>
      <c r="I31" s="709"/>
      <c r="J31" s="709"/>
      <c r="K31" s="709"/>
      <c r="L31" s="710"/>
      <c r="M31" s="306">
        <v>17</v>
      </c>
    </row>
    <row r="32" spans="1:13" ht="15.75" customHeight="1">
      <c r="A32" s="707" t="s">
        <v>700</v>
      </c>
      <c r="C32" s="667"/>
      <c r="D32" s="668"/>
      <c r="E32" s="711">
        <v>50000</v>
      </c>
      <c r="F32" s="709" t="s">
        <v>720</v>
      </c>
      <c r="G32" s="709"/>
      <c r="H32" s="709"/>
      <c r="I32" s="709"/>
      <c r="J32" s="709"/>
      <c r="K32" s="709"/>
      <c r="L32" s="710"/>
      <c r="M32" s="306">
        <v>18</v>
      </c>
    </row>
    <row r="33" spans="1:13" ht="15.75" customHeight="1">
      <c r="A33" s="668" t="s">
        <v>66</v>
      </c>
      <c r="C33" s="667"/>
      <c r="D33" s="668"/>
      <c r="E33" s="711"/>
      <c r="F33" s="709"/>
      <c r="G33" s="709"/>
      <c r="H33" s="709"/>
      <c r="I33" s="709"/>
      <c r="J33" s="709"/>
      <c r="K33" s="709"/>
      <c r="L33" s="710"/>
      <c r="M33" s="306">
        <v>19</v>
      </c>
    </row>
    <row r="34" spans="1:13" ht="15.75" customHeight="1">
      <c r="A34" s="707" t="s">
        <v>721</v>
      </c>
      <c r="C34" s="667"/>
      <c r="D34" s="668"/>
      <c r="E34" s="711">
        <v>20000</v>
      </c>
      <c r="F34" s="709" t="s">
        <v>719</v>
      </c>
      <c r="G34" s="709"/>
      <c r="H34" s="709"/>
      <c r="I34" s="709"/>
      <c r="J34" s="709"/>
      <c r="K34" s="709"/>
      <c r="L34" s="710"/>
      <c r="M34" s="306">
        <v>20</v>
      </c>
    </row>
    <row r="35" spans="1:13" ht="15.75" customHeight="1">
      <c r="A35" s="668" t="s">
        <v>66</v>
      </c>
      <c r="C35" s="667"/>
      <c r="D35" s="668"/>
      <c r="E35" s="711"/>
      <c r="F35" s="709"/>
      <c r="G35" s="709"/>
      <c r="H35" s="709"/>
      <c r="I35" s="709"/>
      <c r="J35" s="709"/>
      <c r="K35" s="709"/>
      <c r="L35" s="710"/>
      <c r="M35" s="306">
        <v>21</v>
      </c>
    </row>
    <row r="36" spans="1:13" ht="15.75" customHeight="1">
      <c r="A36" s="668" t="s">
        <v>722</v>
      </c>
      <c r="C36" s="667"/>
      <c r="D36" s="668"/>
      <c r="E36" s="711"/>
      <c r="F36" s="709"/>
      <c r="G36" s="709"/>
      <c r="H36" s="709"/>
      <c r="I36" s="709"/>
      <c r="J36" s="709"/>
      <c r="K36" s="709"/>
      <c r="L36" s="710"/>
      <c r="M36" s="306">
        <v>22</v>
      </c>
    </row>
    <row r="37" spans="1:13" ht="15.75" customHeight="1">
      <c r="A37" s="707" t="s">
        <v>66</v>
      </c>
      <c r="C37" s="667"/>
      <c r="D37" s="668"/>
      <c r="E37" s="711"/>
      <c r="F37" s="709"/>
      <c r="G37" s="709"/>
      <c r="H37" s="709"/>
      <c r="I37" s="709"/>
      <c r="J37" s="709"/>
      <c r="K37" s="709"/>
      <c r="L37" s="710"/>
      <c r="M37" s="306">
        <v>23</v>
      </c>
    </row>
    <row r="38" spans="1:13" ht="15.75" customHeight="1">
      <c r="A38" s="707" t="s">
        <v>701</v>
      </c>
      <c r="C38" s="667"/>
      <c r="D38" s="668"/>
      <c r="E38" s="711">
        <v>450000</v>
      </c>
      <c r="F38" s="709" t="s">
        <v>723</v>
      </c>
      <c r="G38" s="709"/>
      <c r="H38" s="709"/>
      <c r="I38" s="709"/>
      <c r="J38" s="709"/>
      <c r="K38" s="709"/>
      <c r="L38" s="710"/>
      <c r="M38" s="306">
        <v>24</v>
      </c>
    </row>
    <row r="39" spans="1:13" ht="15.75" customHeight="1">
      <c r="A39" s="707" t="s">
        <v>66</v>
      </c>
      <c r="C39" s="667"/>
      <c r="D39" s="668"/>
      <c r="E39" s="711"/>
      <c r="F39" s="709"/>
      <c r="G39" s="709"/>
      <c r="H39" s="709"/>
      <c r="I39" s="709"/>
      <c r="J39" s="709"/>
      <c r="K39" s="709"/>
      <c r="L39" s="710"/>
      <c r="M39" s="306">
        <v>25</v>
      </c>
    </row>
    <row r="40" spans="1:13" ht="15.75" customHeight="1">
      <c r="A40" s="668" t="s">
        <v>724</v>
      </c>
      <c r="C40" s="667"/>
      <c r="D40" s="668"/>
      <c r="E40" s="711"/>
      <c r="F40" s="709"/>
      <c r="G40" s="709"/>
      <c r="H40" s="709"/>
      <c r="I40" s="709"/>
      <c r="J40" s="709"/>
      <c r="K40" s="709"/>
      <c r="L40" s="710"/>
      <c r="M40" s="306">
        <v>26</v>
      </c>
    </row>
    <row r="41" spans="1:13" ht="15.75" customHeight="1">
      <c r="A41" s="707" t="s">
        <v>66</v>
      </c>
      <c r="C41" s="667"/>
      <c r="D41" s="668"/>
      <c r="E41" s="711"/>
      <c r="F41" s="709"/>
      <c r="G41" s="709"/>
      <c r="H41" s="709"/>
      <c r="I41" s="709"/>
      <c r="J41" s="709"/>
      <c r="K41" s="709"/>
      <c r="L41" s="710"/>
      <c r="M41" s="306">
        <v>27</v>
      </c>
    </row>
    <row r="42" spans="1:13" ht="15.75" customHeight="1">
      <c r="A42" s="707" t="s">
        <v>725</v>
      </c>
      <c r="C42" s="667"/>
      <c r="D42" s="668"/>
      <c r="E42" s="711">
        <v>100000</v>
      </c>
      <c r="F42" s="709" t="s">
        <v>712</v>
      </c>
      <c r="G42" s="709"/>
      <c r="H42" s="709"/>
      <c r="I42" s="709"/>
      <c r="J42" s="709"/>
      <c r="K42" s="709"/>
      <c r="L42" s="710"/>
      <c r="M42" s="306">
        <v>28</v>
      </c>
    </row>
    <row r="43" spans="1:13" ht="15.75" customHeight="1">
      <c r="A43" s="707" t="s">
        <v>66</v>
      </c>
      <c r="C43" s="667"/>
      <c r="D43" s="668"/>
      <c r="E43" s="711"/>
      <c r="F43" s="709"/>
      <c r="G43" s="709"/>
      <c r="H43" s="709"/>
      <c r="I43" s="709"/>
      <c r="J43" s="709"/>
      <c r="K43" s="709"/>
      <c r="L43" s="710"/>
      <c r="M43" s="306">
        <v>29</v>
      </c>
    </row>
    <row r="44" spans="1:13" ht="15.75" customHeight="1">
      <c r="A44" s="707" t="s">
        <v>726</v>
      </c>
      <c r="C44" s="667"/>
      <c r="D44" s="668"/>
      <c r="E44" s="711">
        <v>150000</v>
      </c>
      <c r="F44" s="709" t="s">
        <v>720</v>
      </c>
      <c r="G44" s="709"/>
      <c r="H44" s="709"/>
      <c r="I44" s="709"/>
      <c r="J44" s="709"/>
      <c r="K44" s="709"/>
      <c r="L44" s="710"/>
      <c r="M44" s="306">
        <v>30</v>
      </c>
    </row>
    <row r="45" spans="1:13" ht="15.75" customHeight="1">
      <c r="A45" s="707" t="s">
        <v>66</v>
      </c>
      <c r="C45" s="667"/>
      <c r="D45" s="668"/>
      <c r="E45" s="711"/>
      <c r="F45" s="709"/>
      <c r="G45" s="709"/>
      <c r="H45" s="709"/>
      <c r="I45" s="709"/>
      <c r="J45" s="709"/>
      <c r="K45" s="709"/>
      <c r="L45" s="710"/>
      <c r="M45" s="306">
        <v>31</v>
      </c>
    </row>
    <row r="46" spans="1:13" ht="15.75" hidden="1" customHeight="1">
      <c r="A46" s="707" t="s">
        <v>66</v>
      </c>
      <c r="C46" s="667"/>
      <c r="D46" s="668"/>
      <c r="E46" s="711"/>
      <c r="F46" s="709"/>
      <c r="G46" s="709"/>
      <c r="H46" s="709"/>
      <c r="I46" s="709"/>
      <c r="J46" s="709"/>
      <c r="K46" s="709"/>
      <c r="L46" s="710"/>
      <c r="M46" s="306">
        <v>32</v>
      </c>
    </row>
    <row r="47" spans="1:13" ht="15.75" hidden="1" customHeight="1">
      <c r="A47" s="707" t="s">
        <v>66</v>
      </c>
      <c r="C47" s="667"/>
      <c r="D47" s="668"/>
      <c r="E47" s="711"/>
      <c r="F47" s="709"/>
      <c r="G47" s="709"/>
      <c r="H47" s="709"/>
      <c r="I47" s="709"/>
      <c r="J47" s="709"/>
      <c r="K47" s="709"/>
      <c r="L47" s="710"/>
      <c r="M47" s="306">
        <v>33</v>
      </c>
    </row>
    <row r="48" spans="1:13" ht="15.75" hidden="1" customHeight="1">
      <c r="A48" s="707" t="s">
        <v>66</v>
      </c>
      <c r="C48" s="667"/>
      <c r="D48" s="668"/>
      <c r="E48" s="711"/>
      <c r="F48" s="709"/>
      <c r="G48" s="709"/>
      <c r="H48" s="709"/>
      <c r="I48" s="709"/>
      <c r="J48" s="709"/>
      <c r="K48" s="709"/>
      <c r="L48" s="710"/>
      <c r="M48" s="306">
        <v>34</v>
      </c>
    </row>
    <row r="49" spans="1:13" ht="15.75" hidden="1" customHeight="1">
      <c r="A49" s="707" t="s">
        <v>66</v>
      </c>
      <c r="C49" s="667"/>
      <c r="D49" s="668"/>
      <c r="E49" s="711"/>
      <c r="F49" s="709"/>
      <c r="G49" s="709"/>
      <c r="H49" s="709"/>
      <c r="I49" s="709"/>
      <c r="J49" s="709"/>
      <c r="K49" s="709"/>
      <c r="L49" s="710"/>
      <c r="M49" s="306">
        <v>35</v>
      </c>
    </row>
    <row r="50" spans="1:13" ht="15.75" hidden="1" customHeight="1">
      <c r="A50" s="707" t="s">
        <v>66</v>
      </c>
      <c r="C50" s="667"/>
      <c r="D50" s="668"/>
      <c r="E50" s="711"/>
      <c r="F50" s="709"/>
      <c r="G50" s="709"/>
      <c r="H50" s="709"/>
      <c r="I50" s="709"/>
      <c r="J50" s="709"/>
      <c r="K50" s="709"/>
      <c r="L50" s="710"/>
      <c r="M50" s="306">
        <v>36</v>
      </c>
    </row>
    <row r="51" spans="1:13" ht="15.75" hidden="1" customHeight="1">
      <c r="A51" s="707" t="s">
        <v>66</v>
      </c>
      <c r="C51" s="667"/>
      <c r="D51" s="668"/>
      <c r="E51" s="711"/>
      <c r="F51" s="709"/>
      <c r="G51" s="709"/>
      <c r="H51" s="709"/>
      <c r="I51" s="709"/>
      <c r="J51" s="709"/>
      <c r="K51" s="709"/>
      <c r="L51" s="710"/>
      <c r="M51" s="306">
        <v>37</v>
      </c>
    </row>
    <row r="52" spans="1:13" ht="15.75" hidden="1" customHeight="1">
      <c r="A52" s="707" t="s">
        <v>66</v>
      </c>
      <c r="C52" s="667"/>
      <c r="D52" s="668"/>
      <c r="E52" s="711"/>
      <c r="F52" s="709"/>
      <c r="G52" s="709"/>
      <c r="H52" s="709"/>
      <c r="I52" s="709"/>
      <c r="J52" s="709"/>
      <c r="K52" s="709"/>
      <c r="L52" s="710"/>
      <c r="M52" s="306">
        <v>38</v>
      </c>
    </row>
    <row r="53" spans="1:13" ht="15.75" hidden="1" customHeight="1">
      <c r="A53" s="707" t="s">
        <v>66</v>
      </c>
      <c r="C53" s="667"/>
      <c r="D53" s="668"/>
      <c r="E53" s="711"/>
      <c r="F53" s="709"/>
      <c r="G53" s="709"/>
      <c r="H53" s="709"/>
      <c r="I53" s="709"/>
      <c r="J53" s="709"/>
      <c r="K53" s="709"/>
      <c r="L53" s="710"/>
      <c r="M53" s="306">
        <v>39</v>
      </c>
    </row>
    <row r="54" spans="1:13" ht="15.75" hidden="1" customHeight="1">
      <c r="A54" s="707" t="s">
        <v>66</v>
      </c>
      <c r="C54" s="667"/>
      <c r="D54" s="668"/>
      <c r="E54" s="711"/>
      <c r="F54" s="709"/>
      <c r="G54" s="709"/>
      <c r="H54" s="709"/>
      <c r="I54" s="709"/>
      <c r="J54" s="709"/>
      <c r="K54" s="709"/>
      <c r="L54" s="710"/>
      <c r="M54" s="306">
        <v>40</v>
      </c>
    </row>
    <row r="55" spans="1:13" ht="15.75" hidden="1" customHeight="1">
      <c r="A55" s="707" t="s">
        <v>66</v>
      </c>
      <c r="C55" s="667"/>
      <c r="D55" s="668"/>
      <c r="E55" s="711"/>
      <c r="F55" s="709"/>
      <c r="G55" s="709"/>
      <c r="H55" s="709"/>
      <c r="I55" s="709"/>
      <c r="J55" s="709"/>
      <c r="K55" s="709"/>
      <c r="L55" s="710"/>
      <c r="M55" s="306">
        <v>41</v>
      </c>
    </row>
    <row r="56" spans="1:13" ht="15.75" hidden="1" customHeight="1">
      <c r="A56" s="707" t="s">
        <v>66</v>
      </c>
      <c r="C56" s="667"/>
      <c r="D56" s="668"/>
      <c r="E56" s="711"/>
      <c r="F56" s="709"/>
      <c r="G56" s="709"/>
      <c r="H56" s="709"/>
      <c r="I56" s="709"/>
      <c r="J56" s="709"/>
      <c r="K56" s="709"/>
      <c r="L56" s="710"/>
      <c r="M56" s="306">
        <v>42</v>
      </c>
    </row>
    <row r="57" spans="1:13" ht="15.75" hidden="1" customHeight="1">
      <c r="A57" s="707" t="s">
        <v>66</v>
      </c>
      <c r="C57" s="667"/>
      <c r="D57" s="668"/>
      <c r="E57" s="711"/>
      <c r="F57" s="709"/>
      <c r="G57" s="709"/>
      <c r="H57" s="709"/>
      <c r="I57" s="709"/>
      <c r="J57" s="709"/>
      <c r="K57" s="709"/>
      <c r="L57" s="710"/>
      <c r="M57" s="306">
        <v>43</v>
      </c>
    </row>
    <row r="58" spans="1:13" ht="15.75" hidden="1" customHeight="1">
      <c r="A58" s="707" t="s">
        <v>66</v>
      </c>
      <c r="C58" s="667"/>
      <c r="D58" s="668"/>
      <c r="E58" s="711"/>
      <c r="F58" s="709"/>
      <c r="G58" s="709"/>
      <c r="H58" s="709"/>
      <c r="I58" s="709"/>
      <c r="J58" s="709"/>
      <c r="K58" s="709"/>
      <c r="L58" s="710"/>
      <c r="M58" s="306">
        <v>44</v>
      </c>
    </row>
    <row r="59" spans="1:13" ht="15.75" hidden="1" customHeight="1">
      <c r="A59" s="707" t="s">
        <v>66</v>
      </c>
      <c r="C59" s="667"/>
      <c r="D59" s="668"/>
      <c r="E59" s="711"/>
      <c r="F59" s="709"/>
      <c r="G59" s="709"/>
      <c r="H59" s="709"/>
      <c r="I59" s="709"/>
      <c r="J59" s="709"/>
      <c r="K59" s="709"/>
      <c r="L59" s="710"/>
      <c r="M59" s="306">
        <v>45</v>
      </c>
    </row>
    <row r="60" spans="1:13" ht="15.75" hidden="1" customHeight="1">
      <c r="A60" s="668" t="s">
        <v>66</v>
      </c>
      <c r="C60" s="667"/>
      <c r="D60" s="668"/>
      <c r="E60" s="711"/>
      <c r="F60" s="709"/>
      <c r="G60" s="709"/>
      <c r="H60" s="709"/>
      <c r="I60" s="709"/>
      <c r="J60" s="709"/>
      <c r="K60" s="709"/>
      <c r="L60" s="710"/>
      <c r="M60" s="306">
        <v>46</v>
      </c>
    </row>
    <row r="61" spans="1:13" ht="15.75" hidden="1" customHeight="1">
      <c r="A61" s="707" t="s">
        <v>66</v>
      </c>
      <c r="C61" s="667"/>
      <c r="D61" s="668"/>
      <c r="E61" s="711"/>
      <c r="F61" s="709"/>
      <c r="G61" s="709"/>
      <c r="H61" s="709"/>
      <c r="I61" s="709"/>
      <c r="J61" s="709"/>
      <c r="K61" s="709"/>
      <c r="L61" s="710"/>
      <c r="M61" s="306">
        <v>47</v>
      </c>
    </row>
    <row r="62" spans="1:13" ht="15.75" hidden="1" customHeight="1">
      <c r="A62" s="707" t="s">
        <v>66</v>
      </c>
      <c r="C62" s="667"/>
      <c r="D62" s="668"/>
      <c r="E62" s="711"/>
      <c r="F62" s="709"/>
      <c r="G62" s="709"/>
      <c r="H62" s="709"/>
      <c r="I62" s="709"/>
      <c r="J62" s="709"/>
      <c r="K62" s="709"/>
      <c r="L62" s="710"/>
      <c r="M62" s="306">
        <v>48</v>
      </c>
    </row>
    <row r="63" spans="1:13" ht="15.75" hidden="1" customHeight="1">
      <c r="A63" s="707" t="s">
        <v>66</v>
      </c>
      <c r="C63" s="667"/>
      <c r="D63" s="668"/>
      <c r="E63" s="711"/>
      <c r="F63" s="709"/>
      <c r="G63" s="709"/>
      <c r="H63" s="709"/>
      <c r="I63" s="709"/>
      <c r="J63" s="709"/>
      <c r="K63" s="709"/>
      <c r="L63" s="710"/>
      <c r="M63" s="306">
        <v>49</v>
      </c>
    </row>
    <row r="64" spans="1:13" ht="15.75" hidden="1" customHeight="1">
      <c r="A64" s="707" t="s">
        <v>66</v>
      </c>
      <c r="C64" s="667"/>
      <c r="D64" s="668"/>
      <c r="E64" s="711"/>
      <c r="F64" s="709"/>
      <c r="G64" s="709"/>
      <c r="H64" s="709"/>
      <c r="I64" s="709"/>
      <c r="J64" s="709"/>
      <c r="K64" s="709"/>
      <c r="L64" s="710"/>
      <c r="M64" s="306">
        <v>50</v>
      </c>
    </row>
    <row r="65" spans="1:13" ht="15.75" hidden="1" customHeight="1">
      <c r="A65" s="707" t="s">
        <v>66</v>
      </c>
      <c r="C65" s="667"/>
      <c r="D65" s="668"/>
      <c r="E65" s="711"/>
      <c r="F65" s="709"/>
      <c r="G65" s="709"/>
      <c r="H65" s="709"/>
      <c r="I65" s="709"/>
      <c r="J65" s="709"/>
      <c r="K65" s="709"/>
      <c r="L65" s="710"/>
      <c r="M65" s="306">
        <v>51</v>
      </c>
    </row>
    <row r="66" spans="1:13" ht="15.75" hidden="1" customHeight="1">
      <c r="A66" s="707" t="s">
        <v>66</v>
      </c>
      <c r="C66" s="667"/>
      <c r="D66" s="668"/>
      <c r="E66" s="711"/>
      <c r="F66" s="709"/>
      <c r="G66" s="709"/>
      <c r="H66" s="709"/>
      <c r="I66" s="709"/>
      <c r="J66" s="709"/>
      <c r="K66" s="709"/>
      <c r="L66" s="710"/>
      <c r="M66" s="306">
        <v>52</v>
      </c>
    </row>
    <row r="67" spans="1:13" ht="15.75" hidden="1" customHeight="1">
      <c r="A67" s="707" t="s">
        <v>66</v>
      </c>
      <c r="C67" s="667"/>
      <c r="D67" s="668"/>
      <c r="E67" s="711"/>
      <c r="F67" s="709"/>
      <c r="G67" s="709"/>
      <c r="H67" s="709"/>
      <c r="I67" s="709"/>
      <c r="J67" s="709"/>
      <c r="K67" s="709"/>
      <c r="L67" s="710"/>
      <c r="M67" s="306">
        <v>53</v>
      </c>
    </row>
    <row r="68" spans="1:13" ht="15.75" hidden="1" customHeight="1">
      <c r="A68" s="707" t="s">
        <v>66</v>
      </c>
      <c r="C68" s="667"/>
      <c r="D68" s="668"/>
      <c r="E68" s="711"/>
      <c r="F68" s="709"/>
      <c r="G68" s="709"/>
      <c r="H68" s="709"/>
      <c r="I68" s="709"/>
      <c r="J68" s="709"/>
      <c r="K68" s="709"/>
      <c r="L68" s="710"/>
      <c r="M68" s="306">
        <v>54</v>
      </c>
    </row>
    <row r="69" spans="1:13" ht="15.75" hidden="1" customHeight="1">
      <c r="A69" s="707" t="s">
        <v>66</v>
      </c>
      <c r="C69" s="667"/>
      <c r="D69" s="668"/>
      <c r="E69" s="711"/>
      <c r="F69" s="709"/>
      <c r="G69" s="709"/>
      <c r="H69" s="709"/>
      <c r="I69" s="709"/>
      <c r="J69" s="709"/>
      <c r="K69" s="709"/>
      <c r="L69" s="710"/>
      <c r="M69" s="306">
        <v>55</v>
      </c>
    </row>
    <row r="70" spans="1:13" ht="15.75" hidden="1" customHeight="1">
      <c r="A70" s="707" t="s">
        <v>66</v>
      </c>
      <c r="C70" s="667"/>
      <c r="D70" s="668"/>
      <c r="E70" s="711"/>
      <c r="F70" s="709"/>
      <c r="G70" s="709"/>
      <c r="H70" s="709"/>
      <c r="I70" s="709"/>
      <c r="J70" s="709"/>
      <c r="K70" s="709"/>
      <c r="L70" s="710"/>
      <c r="M70" s="306">
        <v>56</v>
      </c>
    </row>
    <row r="71" spans="1:13" ht="15.75" hidden="1" customHeight="1">
      <c r="A71" s="707" t="s">
        <v>66</v>
      </c>
      <c r="C71" s="667"/>
      <c r="D71" s="668"/>
      <c r="E71" s="711"/>
      <c r="F71" s="709"/>
      <c r="G71" s="709"/>
      <c r="H71" s="709"/>
      <c r="I71" s="709"/>
      <c r="J71" s="709"/>
      <c r="K71" s="709"/>
      <c r="L71" s="710"/>
      <c r="M71" s="306">
        <v>57</v>
      </c>
    </row>
    <row r="72" spans="1:13" ht="15.75" hidden="1" customHeight="1">
      <c r="A72" s="707" t="s">
        <v>66</v>
      </c>
      <c r="C72" s="667"/>
      <c r="D72" s="668"/>
      <c r="E72" s="711"/>
      <c r="F72" s="709"/>
      <c r="G72" s="709"/>
      <c r="H72" s="709"/>
      <c r="I72" s="709"/>
      <c r="J72" s="709"/>
      <c r="K72" s="709"/>
      <c r="L72" s="710"/>
      <c r="M72" s="306">
        <v>58</v>
      </c>
    </row>
    <row r="73" spans="1:13" ht="15.75" hidden="1" customHeight="1">
      <c r="A73" s="707" t="s">
        <v>66</v>
      </c>
      <c r="C73" s="667"/>
      <c r="D73" s="668"/>
      <c r="E73" s="711"/>
      <c r="F73" s="709"/>
      <c r="G73" s="709"/>
      <c r="H73" s="709"/>
      <c r="I73" s="709"/>
      <c r="J73" s="709"/>
      <c r="K73" s="709"/>
      <c r="L73" s="710"/>
      <c r="M73" s="306">
        <v>59</v>
      </c>
    </row>
    <row r="74" spans="1:13" ht="15.75" hidden="1" customHeight="1">
      <c r="A74" s="707" t="s">
        <v>66</v>
      </c>
      <c r="C74" s="667"/>
      <c r="D74" s="668"/>
      <c r="E74" s="711"/>
      <c r="F74" s="709"/>
      <c r="G74" s="709"/>
      <c r="H74" s="709"/>
      <c r="I74" s="709"/>
      <c r="J74" s="709"/>
      <c r="K74" s="709"/>
      <c r="L74" s="710"/>
      <c r="M74" s="306">
        <v>60</v>
      </c>
    </row>
    <row r="75" spans="1:13" ht="15.75" hidden="1" customHeight="1">
      <c r="A75" s="707" t="s">
        <v>66</v>
      </c>
      <c r="C75" s="667"/>
      <c r="D75" s="668"/>
      <c r="E75" s="711"/>
      <c r="F75" s="709"/>
      <c r="G75" s="709"/>
      <c r="H75" s="709"/>
      <c r="I75" s="709"/>
      <c r="J75" s="709"/>
      <c r="K75" s="709"/>
      <c r="L75" s="710"/>
      <c r="M75" s="306">
        <v>61</v>
      </c>
    </row>
    <row r="76" spans="1:13" ht="15.75" hidden="1" customHeight="1">
      <c r="A76" s="707" t="s">
        <v>66</v>
      </c>
      <c r="C76" s="667"/>
      <c r="D76" s="668"/>
      <c r="E76" s="711"/>
      <c r="F76" s="709"/>
      <c r="G76" s="709"/>
      <c r="H76" s="709"/>
      <c r="I76" s="709"/>
      <c r="J76" s="709"/>
      <c r="K76" s="709"/>
      <c r="L76" s="710"/>
      <c r="M76" s="306">
        <v>62</v>
      </c>
    </row>
    <row r="77" spans="1:13" ht="15.75" hidden="1" customHeight="1">
      <c r="A77" s="707" t="s">
        <v>70</v>
      </c>
      <c r="C77" s="667"/>
      <c r="D77" s="668"/>
      <c r="E77" s="711"/>
      <c r="F77" s="709"/>
      <c r="G77" s="709"/>
      <c r="H77" s="709"/>
      <c r="I77" s="709"/>
      <c r="J77" s="709"/>
      <c r="K77" s="709"/>
      <c r="L77" s="710"/>
      <c r="M77" s="306">
        <v>63</v>
      </c>
    </row>
    <row r="78" spans="1:13" ht="15.75" hidden="1" customHeight="1">
      <c r="A78" s="707" t="s">
        <v>70</v>
      </c>
      <c r="D78" s="668"/>
      <c r="E78" s="711"/>
      <c r="F78" s="709"/>
      <c r="G78" s="709"/>
      <c r="H78" s="709"/>
      <c r="I78" s="709"/>
      <c r="J78" s="709"/>
      <c r="K78" s="709"/>
      <c r="L78" s="710"/>
      <c r="M78" s="306">
        <v>64</v>
      </c>
    </row>
    <row r="79" spans="1:13" ht="15.75" hidden="1" customHeight="1">
      <c r="A79" s="707" t="s">
        <v>70</v>
      </c>
      <c r="D79" s="668"/>
      <c r="E79" s="711"/>
      <c r="F79" s="709"/>
      <c r="G79" s="709"/>
      <c r="H79" s="709"/>
      <c r="I79" s="709"/>
      <c r="J79" s="709"/>
      <c r="K79" s="709"/>
      <c r="L79" s="710"/>
      <c r="M79" s="306">
        <v>65</v>
      </c>
    </row>
    <row r="80" spans="1:13" ht="15.75" hidden="1" customHeight="1">
      <c r="A80" s="707" t="s">
        <v>70</v>
      </c>
      <c r="D80" s="668"/>
      <c r="E80" s="711"/>
      <c r="F80" s="709"/>
      <c r="G80" s="709"/>
      <c r="H80" s="709"/>
      <c r="I80" s="709"/>
      <c r="J80" s="709"/>
      <c r="K80" s="709"/>
      <c r="L80" s="710"/>
      <c r="M80" s="306">
        <v>66</v>
      </c>
    </row>
    <row r="81" spans="1:13" ht="15.75" hidden="1" customHeight="1">
      <c r="A81" s="707" t="s">
        <v>70</v>
      </c>
      <c r="D81" s="668"/>
      <c r="E81" s="711"/>
      <c r="F81" s="709"/>
      <c r="G81" s="709"/>
      <c r="H81" s="709"/>
      <c r="I81" s="709"/>
      <c r="J81" s="709"/>
      <c r="K81" s="709"/>
      <c r="L81" s="710"/>
      <c r="M81" s="306">
        <v>67</v>
      </c>
    </row>
    <row r="82" spans="1:13" ht="15.75" hidden="1" customHeight="1">
      <c r="A82" s="707" t="s">
        <v>70</v>
      </c>
      <c r="D82" s="668"/>
      <c r="E82" s="711"/>
      <c r="F82" s="709"/>
      <c r="G82" s="709"/>
      <c r="H82" s="709"/>
      <c r="I82" s="709"/>
      <c r="J82" s="709"/>
      <c r="K82" s="709"/>
      <c r="L82" s="710"/>
      <c r="M82" s="306">
        <v>68</v>
      </c>
    </row>
    <row r="83" spans="1:13" ht="15.75" hidden="1" customHeight="1">
      <c r="A83" s="707" t="s">
        <v>70</v>
      </c>
      <c r="D83" s="668"/>
      <c r="E83" s="711"/>
      <c r="F83" s="709"/>
      <c r="G83" s="709"/>
      <c r="H83" s="709"/>
      <c r="I83" s="709"/>
      <c r="J83" s="709"/>
      <c r="K83" s="709"/>
      <c r="L83" s="710"/>
      <c r="M83" s="306">
        <v>69</v>
      </c>
    </row>
    <row r="84" spans="1:13" ht="15.75" hidden="1" customHeight="1">
      <c r="A84" s="707" t="s">
        <v>70</v>
      </c>
      <c r="D84" s="668"/>
      <c r="E84" s="711"/>
      <c r="F84" s="709"/>
      <c r="G84" s="709"/>
      <c r="H84" s="709"/>
      <c r="I84" s="709"/>
      <c r="J84" s="709"/>
      <c r="K84" s="709"/>
      <c r="L84" s="710"/>
      <c r="M84" s="306">
        <v>70</v>
      </c>
    </row>
    <row r="85" spans="1:13" ht="15.75" hidden="1" customHeight="1">
      <c r="A85" s="707" t="s">
        <v>70</v>
      </c>
      <c r="D85" s="668"/>
      <c r="E85" s="711"/>
      <c r="F85" s="709"/>
      <c r="G85" s="709"/>
      <c r="H85" s="709"/>
      <c r="I85" s="709"/>
      <c r="J85" s="709"/>
      <c r="K85" s="709"/>
      <c r="L85" s="710"/>
      <c r="M85" s="306">
        <v>71</v>
      </c>
    </row>
    <row r="86" spans="1:13" ht="15.75" hidden="1" customHeight="1">
      <c r="A86" s="707" t="s">
        <v>70</v>
      </c>
      <c r="D86" s="668"/>
      <c r="E86" s="711"/>
      <c r="F86" s="709"/>
      <c r="G86" s="709"/>
      <c r="H86" s="709"/>
      <c r="I86" s="709"/>
      <c r="J86" s="709"/>
      <c r="K86" s="709"/>
      <c r="L86" s="710"/>
      <c r="M86" s="306">
        <v>72</v>
      </c>
    </row>
    <row r="87" spans="1:13" ht="15.75" hidden="1" customHeight="1">
      <c r="A87" s="707" t="s">
        <v>70</v>
      </c>
      <c r="D87" s="668"/>
      <c r="E87" s="711"/>
      <c r="F87" s="709"/>
      <c r="G87" s="709"/>
      <c r="H87" s="709"/>
      <c r="I87" s="709"/>
      <c r="J87" s="709"/>
      <c r="K87" s="709"/>
      <c r="L87" s="710"/>
      <c r="M87" s="306">
        <v>73</v>
      </c>
    </row>
    <row r="88" spans="1:13" ht="15.75" hidden="1" customHeight="1">
      <c r="A88" s="707" t="s">
        <v>70</v>
      </c>
      <c r="D88" s="668"/>
      <c r="E88" s="711"/>
      <c r="F88" s="709"/>
      <c r="G88" s="709"/>
      <c r="H88" s="709"/>
      <c r="I88" s="709"/>
      <c r="J88" s="709"/>
      <c r="K88" s="709"/>
      <c r="L88" s="710"/>
      <c r="M88" s="306">
        <v>74</v>
      </c>
    </row>
    <row r="89" spans="1:13" ht="15.75" hidden="1" customHeight="1">
      <c r="A89" s="707" t="s">
        <v>66</v>
      </c>
      <c r="D89" s="668"/>
      <c r="E89" s="711"/>
      <c r="F89" s="709"/>
      <c r="G89" s="709"/>
      <c r="H89" s="709"/>
      <c r="I89" s="709"/>
      <c r="J89" s="709"/>
      <c r="K89" s="709"/>
      <c r="L89" s="710"/>
      <c r="M89" s="306">
        <v>75</v>
      </c>
    </row>
    <row r="90" spans="1:13" ht="24" customHeight="1">
      <c r="A90" s="660" t="s">
        <v>688</v>
      </c>
      <c r="B90" s="661"/>
      <c r="C90" s="661"/>
      <c r="D90" s="672"/>
      <c r="E90" s="712">
        <v>3970000</v>
      </c>
      <c r="F90" s="673"/>
      <c r="G90" s="673"/>
      <c r="H90" s="673"/>
      <c r="I90" s="673"/>
      <c r="J90" s="673"/>
      <c r="K90" s="673"/>
      <c r="L90" s="663"/>
    </row>
  </sheetData>
  <sheetProtection formatCells="0" formatColumns="0" formatRows="0" insertColumns="0" insertRows="0" insertHyperlinks="0" deleteColumns="0" deleteRows="0" sort="0" autoFilter="0" pivotTables="0"/>
  <mergeCells count="10">
    <mergeCell ref="I6:I8"/>
    <mergeCell ref="J6:J8"/>
    <mergeCell ref="K6:K8"/>
    <mergeCell ref="L6:L8"/>
    <mergeCell ref="A6:A8"/>
    <mergeCell ref="B6:B8"/>
    <mergeCell ref="D6:D8"/>
    <mergeCell ref="F6:F8"/>
    <mergeCell ref="G6:G8"/>
    <mergeCell ref="H6:H8"/>
  </mergeCells>
  <phoneticPr fontId="4"/>
  <printOptions horizontalCentered="1"/>
  <pageMargins left="0.59055118110236227" right="0.59055118110236227" top="0.59055118110236227" bottom="0.59055118110236227" header="0.51181102362204722" footer="0.51181102362204722"/>
  <pageSetup paperSize="9" scale="55" fitToWidth="0" orientation="portrait"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794B36-E907-439D-BF4D-C35B6249ED46}">
  <sheetPr>
    <tabColor rgb="FFFFC000"/>
    <pageSetUpPr fitToPage="1"/>
  </sheetPr>
  <dimension ref="A1:AA45"/>
  <sheetViews>
    <sheetView view="pageBreakPreview" zoomScale="70" zoomScaleNormal="55" zoomScaleSheetLayoutView="70" workbookViewId="0">
      <selection activeCell="N36" sqref="N36"/>
    </sheetView>
  </sheetViews>
  <sheetFormatPr defaultRowHeight="12"/>
  <cols>
    <col min="1" max="2" width="10.6640625" style="12" customWidth="1"/>
    <col min="3" max="3" width="9.33203125" style="12" customWidth="1"/>
    <col min="4" max="17" width="10.6640625" style="12" customWidth="1"/>
    <col min="18" max="19" width="10.6640625" style="223" customWidth="1"/>
    <col min="20" max="23" width="10.6640625" style="12" customWidth="1"/>
    <col min="24" max="27" width="6.6640625" style="12" customWidth="1"/>
    <col min="28" max="256" width="9" style="12"/>
    <col min="257" max="258" width="10.6640625" style="12" customWidth="1"/>
    <col min="259" max="259" width="9.33203125" style="12" customWidth="1"/>
    <col min="260" max="279" width="10.6640625" style="12" customWidth="1"/>
    <col min="280" max="283" width="6.6640625" style="12" customWidth="1"/>
    <col min="284" max="512" width="9" style="12"/>
    <col min="513" max="514" width="10.6640625" style="12" customWidth="1"/>
    <col min="515" max="515" width="9.33203125" style="12" customWidth="1"/>
    <col min="516" max="535" width="10.6640625" style="12" customWidth="1"/>
    <col min="536" max="539" width="6.6640625" style="12" customWidth="1"/>
    <col min="540" max="768" width="9" style="12"/>
    <col min="769" max="770" width="10.6640625" style="12" customWidth="1"/>
    <col min="771" max="771" width="9.33203125" style="12" customWidth="1"/>
    <col min="772" max="791" width="10.6640625" style="12" customWidth="1"/>
    <col min="792" max="795" width="6.6640625" style="12" customWidth="1"/>
    <col min="796" max="1024" width="9" style="12"/>
    <col min="1025" max="1026" width="10.6640625" style="12" customWidth="1"/>
    <col min="1027" max="1027" width="9.33203125" style="12" customWidth="1"/>
    <col min="1028" max="1047" width="10.6640625" style="12" customWidth="1"/>
    <col min="1048" max="1051" width="6.6640625" style="12" customWidth="1"/>
    <col min="1052" max="1280" width="9" style="12"/>
    <col min="1281" max="1282" width="10.6640625" style="12" customWidth="1"/>
    <col min="1283" max="1283" width="9.33203125" style="12" customWidth="1"/>
    <col min="1284" max="1303" width="10.6640625" style="12" customWidth="1"/>
    <col min="1304" max="1307" width="6.6640625" style="12" customWidth="1"/>
    <col min="1308" max="1536" width="9" style="12"/>
    <col min="1537" max="1538" width="10.6640625" style="12" customWidth="1"/>
    <col min="1539" max="1539" width="9.33203125" style="12" customWidth="1"/>
    <col min="1540" max="1559" width="10.6640625" style="12" customWidth="1"/>
    <col min="1560" max="1563" width="6.6640625" style="12" customWidth="1"/>
    <col min="1564" max="1792" width="9" style="12"/>
    <col min="1793" max="1794" width="10.6640625" style="12" customWidth="1"/>
    <col min="1795" max="1795" width="9.33203125" style="12" customWidth="1"/>
    <col min="1796" max="1815" width="10.6640625" style="12" customWidth="1"/>
    <col min="1816" max="1819" width="6.6640625" style="12" customWidth="1"/>
    <col min="1820" max="2048" width="9" style="12"/>
    <col min="2049" max="2050" width="10.6640625" style="12" customWidth="1"/>
    <col min="2051" max="2051" width="9.33203125" style="12" customWidth="1"/>
    <col min="2052" max="2071" width="10.6640625" style="12" customWidth="1"/>
    <col min="2072" max="2075" width="6.6640625" style="12" customWidth="1"/>
    <col min="2076" max="2304" width="9" style="12"/>
    <col min="2305" max="2306" width="10.6640625" style="12" customWidth="1"/>
    <col min="2307" max="2307" width="9.33203125" style="12" customWidth="1"/>
    <col min="2308" max="2327" width="10.6640625" style="12" customWidth="1"/>
    <col min="2328" max="2331" width="6.6640625" style="12" customWidth="1"/>
    <col min="2332" max="2560" width="9" style="12"/>
    <col min="2561" max="2562" width="10.6640625" style="12" customWidth="1"/>
    <col min="2563" max="2563" width="9.33203125" style="12" customWidth="1"/>
    <col min="2564" max="2583" width="10.6640625" style="12" customWidth="1"/>
    <col min="2584" max="2587" width="6.6640625" style="12" customWidth="1"/>
    <col min="2588" max="2816" width="9" style="12"/>
    <col min="2817" max="2818" width="10.6640625" style="12" customWidth="1"/>
    <col min="2819" max="2819" width="9.33203125" style="12" customWidth="1"/>
    <col min="2820" max="2839" width="10.6640625" style="12" customWidth="1"/>
    <col min="2840" max="2843" width="6.6640625" style="12" customWidth="1"/>
    <col min="2844" max="3072" width="9" style="12"/>
    <col min="3073" max="3074" width="10.6640625" style="12" customWidth="1"/>
    <col min="3075" max="3075" width="9.33203125" style="12" customWidth="1"/>
    <col min="3076" max="3095" width="10.6640625" style="12" customWidth="1"/>
    <col min="3096" max="3099" width="6.6640625" style="12" customWidth="1"/>
    <col min="3100" max="3328" width="9" style="12"/>
    <col min="3329" max="3330" width="10.6640625" style="12" customWidth="1"/>
    <col min="3331" max="3331" width="9.33203125" style="12" customWidth="1"/>
    <col min="3332" max="3351" width="10.6640625" style="12" customWidth="1"/>
    <col min="3352" max="3355" width="6.6640625" style="12" customWidth="1"/>
    <col min="3356" max="3584" width="9" style="12"/>
    <col min="3585" max="3586" width="10.6640625" style="12" customWidth="1"/>
    <col min="3587" max="3587" width="9.33203125" style="12" customWidth="1"/>
    <col min="3588" max="3607" width="10.6640625" style="12" customWidth="1"/>
    <col min="3608" max="3611" width="6.6640625" style="12" customWidth="1"/>
    <col min="3612" max="3840" width="9" style="12"/>
    <col min="3841" max="3842" width="10.6640625" style="12" customWidth="1"/>
    <col min="3843" max="3843" width="9.33203125" style="12" customWidth="1"/>
    <col min="3844" max="3863" width="10.6640625" style="12" customWidth="1"/>
    <col min="3864" max="3867" width="6.6640625" style="12" customWidth="1"/>
    <col min="3868" max="4096" width="9" style="12"/>
    <col min="4097" max="4098" width="10.6640625" style="12" customWidth="1"/>
    <col min="4099" max="4099" width="9.33203125" style="12" customWidth="1"/>
    <col min="4100" max="4119" width="10.6640625" style="12" customWidth="1"/>
    <col min="4120" max="4123" width="6.6640625" style="12" customWidth="1"/>
    <col min="4124" max="4352" width="9" style="12"/>
    <col min="4353" max="4354" width="10.6640625" style="12" customWidth="1"/>
    <col min="4355" max="4355" width="9.33203125" style="12" customWidth="1"/>
    <col min="4356" max="4375" width="10.6640625" style="12" customWidth="1"/>
    <col min="4376" max="4379" width="6.6640625" style="12" customWidth="1"/>
    <col min="4380" max="4608" width="9" style="12"/>
    <col min="4609" max="4610" width="10.6640625" style="12" customWidth="1"/>
    <col min="4611" max="4611" width="9.33203125" style="12" customWidth="1"/>
    <col min="4612" max="4631" width="10.6640625" style="12" customWidth="1"/>
    <col min="4632" max="4635" width="6.6640625" style="12" customWidth="1"/>
    <col min="4636" max="4864" width="9" style="12"/>
    <col min="4865" max="4866" width="10.6640625" style="12" customWidth="1"/>
    <col min="4867" max="4867" width="9.33203125" style="12" customWidth="1"/>
    <col min="4868" max="4887" width="10.6640625" style="12" customWidth="1"/>
    <col min="4888" max="4891" width="6.6640625" style="12" customWidth="1"/>
    <col min="4892" max="5120" width="9" style="12"/>
    <col min="5121" max="5122" width="10.6640625" style="12" customWidth="1"/>
    <col min="5123" max="5123" width="9.33203125" style="12" customWidth="1"/>
    <col min="5124" max="5143" width="10.6640625" style="12" customWidth="1"/>
    <col min="5144" max="5147" width="6.6640625" style="12" customWidth="1"/>
    <col min="5148" max="5376" width="9" style="12"/>
    <col min="5377" max="5378" width="10.6640625" style="12" customWidth="1"/>
    <col min="5379" max="5379" width="9.33203125" style="12" customWidth="1"/>
    <col min="5380" max="5399" width="10.6640625" style="12" customWidth="1"/>
    <col min="5400" max="5403" width="6.6640625" style="12" customWidth="1"/>
    <col min="5404" max="5632" width="9" style="12"/>
    <col min="5633" max="5634" width="10.6640625" style="12" customWidth="1"/>
    <col min="5635" max="5635" width="9.33203125" style="12" customWidth="1"/>
    <col min="5636" max="5655" width="10.6640625" style="12" customWidth="1"/>
    <col min="5656" max="5659" width="6.6640625" style="12" customWidth="1"/>
    <col min="5660" max="5888" width="9" style="12"/>
    <col min="5889" max="5890" width="10.6640625" style="12" customWidth="1"/>
    <col min="5891" max="5891" width="9.33203125" style="12" customWidth="1"/>
    <col min="5892" max="5911" width="10.6640625" style="12" customWidth="1"/>
    <col min="5912" max="5915" width="6.6640625" style="12" customWidth="1"/>
    <col min="5916" max="6144" width="9" style="12"/>
    <col min="6145" max="6146" width="10.6640625" style="12" customWidth="1"/>
    <col min="6147" max="6147" width="9.33203125" style="12" customWidth="1"/>
    <col min="6148" max="6167" width="10.6640625" style="12" customWidth="1"/>
    <col min="6168" max="6171" width="6.6640625" style="12" customWidth="1"/>
    <col min="6172" max="6400" width="9" style="12"/>
    <col min="6401" max="6402" width="10.6640625" style="12" customWidth="1"/>
    <col min="6403" max="6403" width="9.33203125" style="12" customWidth="1"/>
    <col min="6404" max="6423" width="10.6640625" style="12" customWidth="1"/>
    <col min="6424" max="6427" width="6.6640625" style="12" customWidth="1"/>
    <col min="6428" max="6656" width="9" style="12"/>
    <col min="6657" max="6658" width="10.6640625" style="12" customWidth="1"/>
    <col min="6659" max="6659" width="9.33203125" style="12" customWidth="1"/>
    <col min="6660" max="6679" width="10.6640625" style="12" customWidth="1"/>
    <col min="6680" max="6683" width="6.6640625" style="12" customWidth="1"/>
    <col min="6684" max="6912" width="9" style="12"/>
    <col min="6913" max="6914" width="10.6640625" style="12" customWidth="1"/>
    <col min="6915" max="6915" width="9.33203125" style="12" customWidth="1"/>
    <col min="6916" max="6935" width="10.6640625" style="12" customWidth="1"/>
    <col min="6936" max="6939" width="6.6640625" style="12" customWidth="1"/>
    <col min="6940" max="7168" width="9" style="12"/>
    <col min="7169" max="7170" width="10.6640625" style="12" customWidth="1"/>
    <col min="7171" max="7171" width="9.33203125" style="12" customWidth="1"/>
    <col min="7172" max="7191" width="10.6640625" style="12" customWidth="1"/>
    <col min="7192" max="7195" width="6.6640625" style="12" customWidth="1"/>
    <col min="7196" max="7424" width="9" style="12"/>
    <col min="7425" max="7426" width="10.6640625" style="12" customWidth="1"/>
    <col min="7427" max="7427" width="9.33203125" style="12" customWidth="1"/>
    <col min="7428" max="7447" width="10.6640625" style="12" customWidth="1"/>
    <col min="7448" max="7451" width="6.6640625" style="12" customWidth="1"/>
    <col min="7452" max="7680" width="9" style="12"/>
    <col min="7681" max="7682" width="10.6640625" style="12" customWidth="1"/>
    <col min="7683" max="7683" width="9.33203125" style="12" customWidth="1"/>
    <col min="7684" max="7703" width="10.6640625" style="12" customWidth="1"/>
    <col min="7704" max="7707" width="6.6640625" style="12" customWidth="1"/>
    <col min="7708" max="7936" width="9" style="12"/>
    <col min="7937" max="7938" width="10.6640625" style="12" customWidth="1"/>
    <col min="7939" max="7939" width="9.33203125" style="12" customWidth="1"/>
    <col min="7940" max="7959" width="10.6640625" style="12" customWidth="1"/>
    <col min="7960" max="7963" width="6.6640625" style="12" customWidth="1"/>
    <col min="7964" max="8192" width="9" style="12"/>
    <col min="8193" max="8194" width="10.6640625" style="12" customWidth="1"/>
    <col min="8195" max="8195" width="9.33203125" style="12" customWidth="1"/>
    <col min="8196" max="8215" width="10.6640625" style="12" customWidth="1"/>
    <col min="8216" max="8219" width="6.6640625" style="12" customWidth="1"/>
    <col min="8220" max="8448" width="9" style="12"/>
    <col min="8449" max="8450" width="10.6640625" style="12" customWidth="1"/>
    <col min="8451" max="8451" width="9.33203125" style="12" customWidth="1"/>
    <col min="8452" max="8471" width="10.6640625" style="12" customWidth="1"/>
    <col min="8472" max="8475" width="6.6640625" style="12" customWidth="1"/>
    <col min="8476" max="8704" width="9" style="12"/>
    <col min="8705" max="8706" width="10.6640625" style="12" customWidth="1"/>
    <col min="8707" max="8707" width="9.33203125" style="12" customWidth="1"/>
    <col min="8708" max="8727" width="10.6640625" style="12" customWidth="1"/>
    <col min="8728" max="8731" width="6.6640625" style="12" customWidth="1"/>
    <col min="8732" max="8960" width="9" style="12"/>
    <col min="8961" max="8962" width="10.6640625" style="12" customWidth="1"/>
    <col min="8963" max="8963" width="9.33203125" style="12" customWidth="1"/>
    <col min="8964" max="8983" width="10.6640625" style="12" customWidth="1"/>
    <col min="8984" max="8987" width="6.6640625" style="12" customWidth="1"/>
    <col min="8988" max="9216" width="9" style="12"/>
    <col min="9217" max="9218" width="10.6640625" style="12" customWidth="1"/>
    <col min="9219" max="9219" width="9.33203125" style="12" customWidth="1"/>
    <col min="9220" max="9239" width="10.6640625" style="12" customWidth="1"/>
    <col min="9240" max="9243" width="6.6640625" style="12" customWidth="1"/>
    <col min="9244" max="9472" width="9" style="12"/>
    <col min="9473" max="9474" width="10.6640625" style="12" customWidth="1"/>
    <col min="9475" max="9475" width="9.33203125" style="12" customWidth="1"/>
    <col min="9476" max="9495" width="10.6640625" style="12" customWidth="1"/>
    <col min="9496" max="9499" width="6.6640625" style="12" customWidth="1"/>
    <col min="9500" max="9728" width="9" style="12"/>
    <col min="9729" max="9730" width="10.6640625" style="12" customWidth="1"/>
    <col min="9731" max="9731" width="9.33203125" style="12" customWidth="1"/>
    <col min="9732" max="9751" width="10.6640625" style="12" customWidth="1"/>
    <col min="9752" max="9755" width="6.6640625" style="12" customWidth="1"/>
    <col min="9756" max="9984" width="9" style="12"/>
    <col min="9985" max="9986" width="10.6640625" style="12" customWidth="1"/>
    <col min="9987" max="9987" width="9.33203125" style="12" customWidth="1"/>
    <col min="9988" max="10007" width="10.6640625" style="12" customWidth="1"/>
    <col min="10008" max="10011" width="6.6640625" style="12" customWidth="1"/>
    <col min="10012" max="10240" width="9" style="12"/>
    <col min="10241" max="10242" width="10.6640625" style="12" customWidth="1"/>
    <col min="10243" max="10243" width="9.33203125" style="12" customWidth="1"/>
    <col min="10244" max="10263" width="10.6640625" style="12" customWidth="1"/>
    <col min="10264" max="10267" width="6.6640625" style="12" customWidth="1"/>
    <col min="10268" max="10496" width="9" style="12"/>
    <col min="10497" max="10498" width="10.6640625" style="12" customWidth="1"/>
    <col min="10499" max="10499" width="9.33203125" style="12" customWidth="1"/>
    <col min="10500" max="10519" width="10.6640625" style="12" customWidth="1"/>
    <col min="10520" max="10523" width="6.6640625" style="12" customWidth="1"/>
    <col min="10524" max="10752" width="9" style="12"/>
    <col min="10753" max="10754" width="10.6640625" style="12" customWidth="1"/>
    <col min="10755" max="10755" width="9.33203125" style="12" customWidth="1"/>
    <col min="10756" max="10775" width="10.6640625" style="12" customWidth="1"/>
    <col min="10776" max="10779" width="6.6640625" style="12" customWidth="1"/>
    <col min="10780" max="11008" width="9" style="12"/>
    <col min="11009" max="11010" width="10.6640625" style="12" customWidth="1"/>
    <col min="11011" max="11011" width="9.33203125" style="12" customWidth="1"/>
    <col min="11012" max="11031" width="10.6640625" style="12" customWidth="1"/>
    <col min="11032" max="11035" width="6.6640625" style="12" customWidth="1"/>
    <col min="11036" max="11264" width="9" style="12"/>
    <col min="11265" max="11266" width="10.6640625" style="12" customWidth="1"/>
    <col min="11267" max="11267" width="9.33203125" style="12" customWidth="1"/>
    <col min="11268" max="11287" width="10.6640625" style="12" customWidth="1"/>
    <col min="11288" max="11291" width="6.6640625" style="12" customWidth="1"/>
    <col min="11292" max="11520" width="9" style="12"/>
    <col min="11521" max="11522" width="10.6640625" style="12" customWidth="1"/>
    <col min="11523" max="11523" width="9.33203125" style="12" customWidth="1"/>
    <col min="11524" max="11543" width="10.6640625" style="12" customWidth="1"/>
    <col min="11544" max="11547" width="6.6640625" style="12" customWidth="1"/>
    <col min="11548" max="11776" width="9" style="12"/>
    <col min="11777" max="11778" width="10.6640625" style="12" customWidth="1"/>
    <col min="11779" max="11779" width="9.33203125" style="12" customWidth="1"/>
    <col min="11780" max="11799" width="10.6640625" style="12" customWidth="1"/>
    <col min="11800" max="11803" width="6.6640625" style="12" customWidth="1"/>
    <col min="11804" max="12032" width="9" style="12"/>
    <col min="12033" max="12034" width="10.6640625" style="12" customWidth="1"/>
    <col min="12035" max="12035" width="9.33203125" style="12" customWidth="1"/>
    <col min="12036" max="12055" width="10.6640625" style="12" customWidth="1"/>
    <col min="12056" max="12059" width="6.6640625" style="12" customWidth="1"/>
    <col min="12060" max="12288" width="9" style="12"/>
    <col min="12289" max="12290" width="10.6640625" style="12" customWidth="1"/>
    <col min="12291" max="12291" width="9.33203125" style="12" customWidth="1"/>
    <col min="12292" max="12311" width="10.6640625" style="12" customWidth="1"/>
    <col min="12312" max="12315" width="6.6640625" style="12" customWidth="1"/>
    <col min="12316" max="12544" width="9" style="12"/>
    <col min="12545" max="12546" width="10.6640625" style="12" customWidth="1"/>
    <col min="12547" max="12547" width="9.33203125" style="12" customWidth="1"/>
    <col min="12548" max="12567" width="10.6640625" style="12" customWidth="1"/>
    <col min="12568" max="12571" width="6.6640625" style="12" customWidth="1"/>
    <col min="12572" max="12800" width="9" style="12"/>
    <col min="12801" max="12802" width="10.6640625" style="12" customWidth="1"/>
    <col min="12803" max="12803" width="9.33203125" style="12" customWidth="1"/>
    <col min="12804" max="12823" width="10.6640625" style="12" customWidth="1"/>
    <col min="12824" max="12827" width="6.6640625" style="12" customWidth="1"/>
    <col min="12828" max="13056" width="9" style="12"/>
    <col min="13057" max="13058" width="10.6640625" style="12" customWidth="1"/>
    <col min="13059" max="13059" width="9.33203125" style="12" customWidth="1"/>
    <col min="13060" max="13079" width="10.6640625" style="12" customWidth="1"/>
    <col min="13080" max="13083" width="6.6640625" style="12" customWidth="1"/>
    <col min="13084" max="13312" width="9" style="12"/>
    <col min="13313" max="13314" width="10.6640625" style="12" customWidth="1"/>
    <col min="13315" max="13315" width="9.33203125" style="12" customWidth="1"/>
    <col min="13316" max="13335" width="10.6640625" style="12" customWidth="1"/>
    <col min="13336" max="13339" width="6.6640625" style="12" customWidth="1"/>
    <col min="13340" max="13568" width="9" style="12"/>
    <col min="13569" max="13570" width="10.6640625" style="12" customWidth="1"/>
    <col min="13571" max="13571" width="9.33203125" style="12" customWidth="1"/>
    <col min="13572" max="13591" width="10.6640625" style="12" customWidth="1"/>
    <col min="13592" max="13595" width="6.6640625" style="12" customWidth="1"/>
    <col min="13596" max="13824" width="9" style="12"/>
    <col min="13825" max="13826" width="10.6640625" style="12" customWidth="1"/>
    <col min="13827" max="13827" width="9.33203125" style="12" customWidth="1"/>
    <col min="13828" max="13847" width="10.6640625" style="12" customWidth="1"/>
    <col min="13848" max="13851" width="6.6640625" style="12" customWidth="1"/>
    <col min="13852" max="14080" width="9" style="12"/>
    <col min="14081" max="14082" width="10.6640625" style="12" customWidth="1"/>
    <col min="14083" max="14083" width="9.33203125" style="12" customWidth="1"/>
    <col min="14084" max="14103" width="10.6640625" style="12" customWidth="1"/>
    <col min="14104" max="14107" width="6.6640625" style="12" customWidth="1"/>
    <col min="14108" max="14336" width="9" style="12"/>
    <col min="14337" max="14338" width="10.6640625" style="12" customWidth="1"/>
    <col min="14339" max="14339" width="9.33203125" style="12" customWidth="1"/>
    <col min="14340" max="14359" width="10.6640625" style="12" customWidth="1"/>
    <col min="14360" max="14363" width="6.6640625" style="12" customWidth="1"/>
    <col min="14364" max="14592" width="9" style="12"/>
    <col min="14593" max="14594" width="10.6640625" style="12" customWidth="1"/>
    <col min="14595" max="14595" width="9.33203125" style="12" customWidth="1"/>
    <col min="14596" max="14615" width="10.6640625" style="12" customWidth="1"/>
    <col min="14616" max="14619" width="6.6640625" style="12" customWidth="1"/>
    <col min="14620" max="14848" width="9" style="12"/>
    <col min="14849" max="14850" width="10.6640625" style="12" customWidth="1"/>
    <col min="14851" max="14851" width="9.33203125" style="12" customWidth="1"/>
    <col min="14852" max="14871" width="10.6640625" style="12" customWidth="1"/>
    <col min="14872" max="14875" width="6.6640625" style="12" customWidth="1"/>
    <col min="14876" max="15104" width="9" style="12"/>
    <col min="15105" max="15106" width="10.6640625" style="12" customWidth="1"/>
    <col min="15107" max="15107" width="9.33203125" style="12" customWidth="1"/>
    <col min="15108" max="15127" width="10.6640625" style="12" customWidth="1"/>
    <col min="15128" max="15131" width="6.6640625" style="12" customWidth="1"/>
    <col min="15132" max="15360" width="9" style="12"/>
    <col min="15361" max="15362" width="10.6640625" style="12" customWidth="1"/>
    <col min="15363" max="15363" width="9.33203125" style="12" customWidth="1"/>
    <col min="15364" max="15383" width="10.6640625" style="12" customWidth="1"/>
    <col min="15384" max="15387" width="6.6640625" style="12" customWidth="1"/>
    <col min="15388" max="15616" width="9" style="12"/>
    <col min="15617" max="15618" width="10.6640625" style="12" customWidth="1"/>
    <col min="15619" max="15619" width="9.33203125" style="12" customWidth="1"/>
    <col min="15620" max="15639" width="10.6640625" style="12" customWidth="1"/>
    <col min="15640" max="15643" width="6.6640625" style="12" customWidth="1"/>
    <col min="15644" max="15872" width="9" style="12"/>
    <col min="15873" max="15874" width="10.6640625" style="12" customWidth="1"/>
    <col min="15875" max="15875" width="9.33203125" style="12" customWidth="1"/>
    <col min="15876" max="15895" width="10.6640625" style="12" customWidth="1"/>
    <col min="15896" max="15899" width="6.6640625" style="12" customWidth="1"/>
    <col min="15900" max="16128" width="9" style="12"/>
    <col min="16129" max="16130" width="10.6640625" style="12" customWidth="1"/>
    <col min="16131" max="16131" width="9.33203125" style="12" customWidth="1"/>
    <col min="16132" max="16151" width="10.6640625" style="12" customWidth="1"/>
    <col min="16152" max="16155" width="6.6640625" style="12" customWidth="1"/>
    <col min="16156" max="16384" width="9" style="12"/>
  </cols>
  <sheetData>
    <row r="1" spans="1:27" s="1" customFormat="1" ht="23.25" customHeight="1">
      <c r="A1" s="956" t="s">
        <v>727</v>
      </c>
      <c r="B1" s="957"/>
      <c r="C1" s="956"/>
      <c r="D1" s="956"/>
      <c r="R1" s="210"/>
      <c r="S1" s="210"/>
    </row>
    <row r="2" spans="1:27" s="1" customFormat="1" ht="19.2">
      <c r="A2" s="275" t="s">
        <v>224</v>
      </c>
      <c r="B2" s="211"/>
      <c r="C2" s="211"/>
      <c r="D2" s="212"/>
      <c r="E2" s="212"/>
      <c r="F2" s="212"/>
      <c r="G2" s="212"/>
      <c r="H2" s="212"/>
      <c r="I2" s="212"/>
      <c r="J2" s="212"/>
      <c r="K2" s="212"/>
      <c r="L2" s="212"/>
      <c r="M2" s="212"/>
      <c r="N2" s="212"/>
      <c r="O2" s="212"/>
      <c r="P2" s="212"/>
      <c r="Q2" s="212"/>
      <c r="R2" s="213"/>
      <c r="S2" s="213"/>
      <c r="T2" s="212"/>
      <c r="U2" s="212"/>
      <c r="V2" s="212"/>
      <c r="W2" s="212"/>
    </row>
    <row r="3" spans="1:27" s="1" customFormat="1" ht="23.25" customHeight="1">
      <c r="A3" s="214" t="s">
        <v>225</v>
      </c>
      <c r="B3" s="215"/>
      <c r="C3" s="215"/>
      <c r="R3" s="210"/>
      <c r="S3" s="210"/>
    </row>
    <row r="4" spans="1:27" ht="10.5" customHeight="1">
      <c r="B4" s="578"/>
      <c r="C4" s="578"/>
      <c r="D4" s="578"/>
      <c r="E4" s="578"/>
      <c r="F4" s="578"/>
      <c r="G4" s="578"/>
      <c r="H4" s="578"/>
      <c r="I4" s="578"/>
      <c r="J4" s="578"/>
      <c r="K4" s="578"/>
      <c r="L4" s="578"/>
      <c r="M4" s="578"/>
      <c r="N4" s="578"/>
      <c r="O4" s="578"/>
      <c r="P4" s="578"/>
      <c r="Q4" s="216"/>
      <c r="R4" s="217"/>
      <c r="S4" s="217"/>
      <c r="T4" s="216"/>
      <c r="U4" s="216"/>
      <c r="V4" s="216"/>
      <c r="W4" s="216"/>
      <c r="X4" s="216"/>
      <c r="Y4" s="216"/>
      <c r="Z4" s="216"/>
      <c r="AA4" s="216"/>
    </row>
    <row r="5" spans="1:27" ht="20.100000000000001" customHeight="1">
      <c r="A5" s="918" t="s">
        <v>225</v>
      </c>
      <c r="B5" s="919"/>
      <c r="C5" s="920"/>
      <c r="D5" s="958" t="s">
        <v>226</v>
      </c>
      <c r="E5" s="959"/>
      <c r="F5" s="928" t="s">
        <v>227</v>
      </c>
      <c r="G5" s="928"/>
      <c r="H5" s="928"/>
      <c r="I5" s="928"/>
      <c r="J5" s="928"/>
      <c r="K5" s="928"/>
      <c r="L5" s="928"/>
      <c r="M5" s="928"/>
      <c r="N5" s="578"/>
      <c r="O5" s="578"/>
      <c r="P5" s="578"/>
      <c r="Q5" s="216"/>
      <c r="R5" s="217"/>
      <c r="S5" s="217"/>
      <c r="T5" s="216"/>
      <c r="U5" s="216"/>
      <c r="V5" s="216"/>
      <c r="W5" s="216"/>
      <c r="X5" s="216"/>
      <c r="Y5" s="216"/>
      <c r="Z5" s="216"/>
      <c r="AA5" s="216"/>
    </row>
    <row r="6" spans="1:27" ht="20.100000000000001" customHeight="1">
      <c r="A6" s="921"/>
      <c r="B6" s="922"/>
      <c r="C6" s="923"/>
      <c r="D6" s="960"/>
      <c r="E6" s="961"/>
      <c r="F6" s="929" t="s">
        <v>228</v>
      </c>
      <c r="G6" s="929"/>
      <c r="H6" s="929"/>
      <c r="I6" s="929"/>
      <c r="J6" s="929" t="s">
        <v>229</v>
      </c>
      <c r="K6" s="929"/>
      <c r="L6" s="929"/>
      <c r="M6" s="929"/>
      <c r="N6" s="578"/>
      <c r="O6" s="578"/>
      <c r="P6" s="578"/>
      <c r="Q6" s="216"/>
      <c r="R6" s="217"/>
      <c r="S6" s="217"/>
      <c r="T6" s="216"/>
      <c r="U6" s="216"/>
      <c r="V6" s="216"/>
      <c r="W6" s="216"/>
      <c r="X6" s="216"/>
      <c r="Y6" s="216"/>
      <c r="Z6" s="216"/>
      <c r="AA6" s="216"/>
    </row>
    <row r="7" spans="1:27" ht="20.100000000000001" customHeight="1">
      <c r="A7" s="924"/>
      <c r="B7" s="925"/>
      <c r="C7" s="926"/>
      <c r="D7" s="218" t="s">
        <v>230</v>
      </c>
      <c r="E7" s="219" t="s">
        <v>231</v>
      </c>
      <c r="F7" s="220" t="s">
        <v>232</v>
      </c>
      <c r="G7" s="220" t="s">
        <v>233</v>
      </c>
      <c r="H7" s="220" t="s">
        <v>234</v>
      </c>
      <c r="I7" s="220" t="s">
        <v>235</v>
      </c>
      <c r="J7" s="220" t="s">
        <v>232</v>
      </c>
      <c r="K7" s="220" t="s">
        <v>233</v>
      </c>
      <c r="L7" s="220" t="s">
        <v>234</v>
      </c>
      <c r="M7" s="220" t="s">
        <v>235</v>
      </c>
      <c r="N7" s="578"/>
      <c r="O7" s="578"/>
      <c r="P7" s="578"/>
      <c r="Q7" s="216"/>
      <c r="R7" s="217"/>
      <c r="S7" s="217"/>
      <c r="T7" s="216"/>
      <c r="U7" s="216"/>
      <c r="V7" s="216"/>
      <c r="W7" s="216"/>
      <c r="X7" s="216"/>
      <c r="Y7" s="216"/>
      <c r="Z7" s="216"/>
      <c r="AA7" s="216"/>
    </row>
    <row r="8" spans="1:27" ht="24.9" customHeight="1">
      <c r="A8" s="930" t="s">
        <v>236</v>
      </c>
      <c r="B8" s="626" t="s">
        <v>237</v>
      </c>
      <c r="C8" s="713">
        <f>'第4号様式別紙2-1（臨床研修（医師）実績報告）附表 A1'!T24</f>
        <v>0</v>
      </c>
      <c r="D8" s="713">
        <f>'第4号様式別紙2-1（臨床研修（医師）実績報告）附表 A1'!U24</f>
        <v>0</v>
      </c>
      <c r="E8" s="713">
        <f>'第4号様式別紙2-1（臨床研修（医師）実績報告）附表 A1'!V24</f>
        <v>0</v>
      </c>
      <c r="F8" s="98" t="s">
        <v>238</v>
      </c>
      <c r="G8" s="98" t="s">
        <v>239</v>
      </c>
      <c r="H8" s="98" t="s">
        <v>240</v>
      </c>
      <c r="I8" s="98" t="s">
        <v>241</v>
      </c>
      <c r="J8" s="98" t="s">
        <v>242</v>
      </c>
      <c r="K8" s="98" t="s">
        <v>243</v>
      </c>
      <c r="L8" s="98" t="s">
        <v>244</v>
      </c>
      <c r="M8" s="98" t="s">
        <v>170</v>
      </c>
      <c r="N8" s="578"/>
      <c r="O8" s="578"/>
      <c r="P8" s="578"/>
      <c r="Q8" s="217"/>
      <c r="R8" s="217"/>
      <c r="S8" s="217"/>
      <c r="T8" s="216"/>
      <c r="U8" s="216"/>
      <c r="V8" s="216"/>
      <c r="W8" s="216"/>
      <c r="X8" s="216"/>
      <c r="Y8" s="216"/>
      <c r="Z8" s="216"/>
      <c r="AA8" s="216"/>
    </row>
    <row r="9" spans="1:27" ht="24.9" customHeight="1">
      <c r="A9" s="932"/>
      <c r="B9" s="626" t="s">
        <v>245</v>
      </c>
      <c r="C9" s="714">
        <f>'第4号様式別紙2-1（臨床研修（医師）実績報告）附表 A1'!T25</f>
        <v>0</v>
      </c>
      <c r="D9" s="714">
        <f>'第4号様式別紙2-1（臨床研修（医師）実績報告）附表 A1'!U25</f>
        <v>0</v>
      </c>
      <c r="E9" s="714">
        <f>'第4号様式別紙2-1（臨床研修（医師）実績報告）附表 A1'!V25</f>
        <v>0</v>
      </c>
      <c r="F9" s="714">
        <f>'第4号様式別紙2-1（臨床研修（医師）実績報告）附表 A1'!W25</f>
        <v>0</v>
      </c>
      <c r="G9" s="714">
        <f>'第4号様式別紙2-1（臨床研修（医師）実績報告）附表 A1'!X25</f>
        <v>0</v>
      </c>
      <c r="H9" s="714">
        <f>'第4号様式別紙2-1（臨床研修（医師）実績報告）附表 A1'!Y25</f>
        <v>0</v>
      </c>
      <c r="I9" s="714">
        <f>'第4号様式別紙2-1（臨床研修（医師）実績報告）附表 A1'!Z25</f>
        <v>0</v>
      </c>
      <c r="J9" s="714">
        <f>'第4号様式別紙2-1（臨床研修（医師）実績報告）附表 A1'!AA25</f>
        <v>0</v>
      </c>
      <c r="K9" s="714">
        <f>'第4号様式別紙2-1（臨床研修（医師）実績報告）附表 A1'!AB25</f>
        <v>0</v>
      </c>
      <c r="L9" s="714">
        <f>'第4号様式別紙2-1（臨床研修（医師）実績報告）附表 A1'!AC25</f>
        <v>0</v>
      </c>
      <c r="M9" s="714">
        <f>'第4号様式別紙2-1（臨床研修（医師）実績報告）附表 A1'!AD25</f>
        <v>0</v>
      </c>
      <c r="R9" s="222"/>
      <c r="T9" s="217"/>
      <c r="U9" s="217"/>
      <c r="V9" s="217"/>
      <c r="W9" s="217"/>
      <c r="X9" s="217"/>
      <c r="Y9" s="217"/>
      <c r="Z9" s="217"/>
      <c r="AA9" s="217"/>
    </row>
    <row r="10" spans="1:27" ht="24.9" customHeight="1">
      <c r="A10" s="585"/>
      <c r="B10" s="585"/>
      <c r="C10" s="635"/>
      <c r="D10" s="635"/>
      <c r="E10" s="585"/>
      <c r="F10" s="585"/>
      <c r="G10" s="585"/>
      <c r="H10" s="585"/>
      <c r="I10" s="585"/>
      <c r="J10" s="585"/>
      <c r="K10" s="585"/>
      <c r="L10" s="585"/>
      <c r="M10" s="585"/>
      <c r="N10" s="585"/>
      <c r="O10" s="585"/>
      <c r="P10" s="585"/>
      <c r="Q10" s="585"/>
      <c r="R10" s="224"/>
      <c r="S10" s="224"/>
      <c r="T10" s="225"/>
      <c r="U10" s="225"/>
      <c r="V10" s="225"/>
      <c r="W10" s="225"/>
      <c r="X10" s="225"/>
      <c r="Y10" s="225"/>
      <c r="Z10" s="225"/>
      <c r="AA10" s="225"/>
    </row>
    <row r="11" spans="1:27" ht="24.9" customHeight="1">
      <c r="A11" s="585"/>
      <c r="B11" s="585"/>
      <c r="C11" s="635"/>
      <c r="D11" s="917" t="s">
        <v>246</v>
      </c>
      <c r="E11" s="917"/>
      <c r="F11" s="917"/>
      <c r="G11" s="917"/>
      <c r="H11" s="917" t="s">
        <v>247</v>
      </c>
      <c r="I11" s="917"/>
      <c r="J11" s="917"/>
      <c r="K11" s="917"/>
      <c r="L11" s="585"/>
      <c r="M11" s="585"/>
      <c r="N11" s="585"/>
      <c r="O11" s="585"/>
      <c r="P11" s="585"/>
      <c r="Q11" s="585"/>
      <c r="R11" s="224"/>
      <c r="S11" s="224"/>
      <c r="T11" s="225"/>
      <c r="U11" s="225"/>
      <c r="V11" s="225"/>
      <c r="W11" s="225"/>
      <c r="X11" s="225"/>
      <c r="Y11" s="225"/>
      <c r="Z11" s="225"/>
      <c r="AA11" s="225"/>
    </row>
    <row r="12" spans="1:27" ht="24.9" customHeight="1">
      <c r="A12" s="944" t="s">
        <v>225</v>
      </c>
      <c r="B12" s="939" t="s">
        <v>248</v>
      </c>
      <c r="C12" s="913"/>
      <c r="D12" s="226" t="s">
        <v>166</v>
      </c>
      <c r="E12" s="1334">
        <f>'第4号様式別紙2-1（臨床研修（医師）実績報告）附表 A1'!AI21</f>
        <v>0</v>
      </c>
      <c r="F12" s="1334"/>
      <c r="G12" s="227" t="s">
        <v>249</v>
      </c>
      <c r="H12" s="228" t="s">
        <v>250</v>
      </c>
      <c r="I12" s="1334">
        <f>'第4号様式別紙2-1（臨床研修（医師）実績報告）附表 A1'!AJ21</f>
        <v>0</v>
      </c>
      <c r="J12" s="1334"/>
      <c r="K12" s="227" t="s">
        <v>249</v>
      </c>
      <c r="L12" s="585"/>
      <c r="M12" s="585"/>
      <c r="N12" s="585"/>
      <c r="O12" s="585"/>
      <c r="P12" s="585"/>
      <c r="Q12" s="585"/>
      <c r="R12" s="224"/>
      <c r="S12" s="224"/>
      <c r="T12" s="635"/>
      <c r="U12" s="635"/>
      <c r="V12" s="635"/>
      <c r="W12" s="635"/>
      <c r="X12" s="635"/>
      <c r="Y12" s="635"/>
      <c r="Z12" s="635"/>
      <c r="AA12" s="635"/>
    </row>
    <row r="13" spans="1:27" ht="24.9" customHeight="1">
      <c r="A13" s="955"/>
      <c r="B13" s="944" t="s">
        <v>251</v>
      </c>
      <c r="C13" s="904"/>
      <c r="D13" s="946" t="s">
        <v>171</v>
      </c>
      <c r="E13" s="899" t="s">
        <v>252</v>
      </c>
      <c r="F13" s="899"/>
      <c r="G13" s="900"/>
      <c r="H13" s="943" t="s">
        <v>172</v>
      </c>
      <c r="I13" s="899" t="s">
        <v>253</v>
      </c>
      <c r="J13" s="899"/>
      <c r="K13" s="900"/>
      <c r="L13" s="229"/>
      <c r="M13" s="229"/>
      <c r="N13" s="229"/>
      <c r="O13" s="229"/>
      <c r="P13" s="229"/>
      <c r="Q13" s="230"/>
      <c r="R13" s="231"/>
      <c r="S13" s="231"/>
      <c r="T13" s="229"/>
      <c r="U13" s="229"/>
      <c r="V13" s="229"/>
      <c r="W13" s="229"/>
      <c r="X13" s="229"/>
      <c r="Y13" s="229"/>
      <c r="Z13" s="229"/>
      <c r="AA13" s="229"/>
    </row>
    <row r="14" spans="1:27" ht="24.9" customHeight="1">
      <c r="A14" s="945"/>
      <c r="B14" s="945"/>
      <c r="C14" s="906"/>
      <c r="D14" s="908"/>
      <c r="E14" s="1335">
        <f>'第4号様式別紙2-1（臨床研修（医師）実績報告）附表 A1'!AI23</f>
        <v>0</v>
      </c>
      <c r="F14" s="1335"/>
      <c r="G14" s="232" t="s">
        <v>254</v>
      </c>
      <c r="H14" s="898"/>
      <c r="I14" s="1335">
        <f>'第4号様式別紙2-1（臨床研修（医師）実績報告）附表 A1'!AJ23</f>
        <v>0</v>
      </c>
      <c r="J14" s="1335"/>
      <c r="K14" s="232" t="s">
        <v>254</v>
      </c>
      <c r="L14" s="586"/>
      <c r="M14" s="586"/>
      <c r="N14" s="586"/>
      <c r="O14" s="586"/>
      <c r="P14" s="586"/>
      <c r="Q14" s="233"/>
      <c r="R14" s="234"/>
      <c r="S14" s="234"/>
      <c r="T14" s="585"/>
      <c r="U14" s="585"/>
      <c r="V14" s="585"/>
      <c r="W14" s="585"/>
      <c r="X14" s="585"/>
      <c r="Y14" s="585"/>
      <c r="Z14" s="952"/>
      <c r="AA14" s="952"/>
    </row>
    <row r="15" spans="1:27" ht="21.75" customHeight="1">
      <c r="A15" s="585"/>
      <c r="B15" s="635"/>
      <c r="C15" s="635"/>
      <c r="D15" s="586"/>
      <c r="E15" s="586"/>
      <c r="F15" s="954"/>
      <c r="G15" s="954"/>
      <c r="H15" s="586"/>
      <c r="I15" s="586"/>
      <c r="J15" s="954"/>
      <c r="K15" s="954"/>
      <c r="L15" s="586"/>
      <c r="M15" s="586"/>
      <c r="N15" s="586"/>
      <c r="O15" s="586"/>
      <c r="P15" s="586"/>
      <c r="Q15" s="233"/>
      <c r="R15" s="234"/>
      <c r="S15" s="234"/>
      <c r="T15" s="585"/>
      <c r="U15" s="585"/>
      <c r="V15" s="585"/>
      <c r="W15" s="585"/>
      <c r="X15" s="585"/>
      <c r="Y15" s="585"/>
      <c r="Z15" s="952"/>
      <c r="AA15" s="952"/>
    </row>
    <row r="16" spans="1:27" ht="24.9" customHeight="1">
      <c r="A16" s="120" t="s">
        <v>255</v>
      </c>
      <c r="B16" s="635"/>
      <c r="C16" s="635"/>
      <c r="D16" s="609"/>
      <c r="E16" s="586"/>
      <c r="F16" s="586"/>
      <c r="G16" s="586"/>
      <c r="H16" s="586"/>
      <c r="I16" s="586"/>
      <c r="J16" s="586"/>
      <c r="K16" s="586"/>
      <c r="L16" s="586"/>
      <c r="M16" s="586"/>
      <c r="N16" s="586"/>
      <c r="O16" s="586"/>
      <c r="P16" s="586"/>
      <c r="Q16" s="233"/>
      <c r="R16" s="234"/>
      <c r="S16" s="234"/>
      <c r="T16" s="585"/>
      <c r="U16" s="585"/>
      <c r="V16" s="585"/>
      <c r="W16" s="585"/>
      <c r="X16" s="585"/>
      <c r="Y16" s="585"/>
      <c r="Z16" s="585"/>
      <c r="AA16" s="585"/>
    </row>
    <row r="17" spans="1:27" ht="10.5" customHeight="1">
      <c r="A17" s="586"/>
      <c r="B17" s="635"/>
      <c r="C17" s="635"/>
      <c r="D17" s="609"/>
      <c r="E17" s="586"/>
      <c r="F17" s="586"/>
      <c r="G17" s="586"/>
      <c r="H17" s="586"/>
      <c r="I17" s="586"/>
      <c r="J17" s="586"/>
      <c r="K17" s="586"/>
      <c r="L17" s="586"/>
      <c r="M17" s="586"/>
      <c r="N17" s="586"/>
      <c r="O17" s="586"/>
      <c r="P17" s="586"/>
      <c r="Q17" s="233"/>
      <c r="R17" s="234"/>
      <c r="S17" s="234"/>
      <c r="T17" s="585"/>
      <c r="U17" s="585"/>
      <c r="V17" s="585"/>
      <c r="W17" s="585"/>
      <c r="X17" s="585"/>
      <c r="Y17" s="585"/>
      <c r="Z17" s="952"/>
      <c r="AA17" s="952"/>
    </row>
    <row r="18" spans="1:27" ht="20.100000000000001" customHeight="1">
      <c r="A18" s="953" t="s">
        <v>256</v>
      </c>
      <c r="B18" s="919"/>
      <c r="C18" s="920"/>
      <c r="D18" s="927" t="s">
        <v>226</v>
      </c>
      <c r="E18" s="927"/>
      <c r="F18" s="928" t="s">
        <v>227</v>
      </c>
      <c r="G18" s="928"/>
      <c r="H18" s="928"/>
      <c r="I18" s="928"/>
      <c r="J18" s="928"/>
      <c r="K18" s="928"/>
      <c r="L18" s="928"/>
      <c r="M18" s="928"/>
      <c r="N18" s="586"/>
      <c r="O18" s="586"/>
      <c r="P18" s="586"/>
      <c r="Q18" s="233"/>
      <c r="R18" s="234"/>
      <c r="S18" s="234"/>
      <c r="T18" s="585"/>
      <c r="U18" s="585"/>
      <c r="V18" s="585"/>
      <c r="W18" s="585"/>
      <c r="X18" s="585"/>
      <c r="Y18" s="585"/>
      <c r="Z18" s="952"/>
      <c r="AA18" s="952"/>
    </row>
    <row r="19" spans="1:27" ht="20.100000000000001" customHeight="1">
      <c r="A19" s="921"/>
      <c r="B19" s="922"/>
      <c r="C19" s="923"/>
      <c r="D19" s="927"/>
      <c r="E19" s="927"/>
      <c r="F19" s="929" t="s">
        <v>228</v>
      </c>
      <c r="G19" s="929"/>
      <c r="H19" s="929"/>
      <c r="I19" s="929"/>
      <c r="J19" s="929" t="s">
        <v>229</v>
      </c>
      <c r="K19" s="929"/>
      <c r="L19" s="929"/>
      <c r="M19" s="929"/>
      <c r="N19" s="586"/>
      <c r="O19" s="586"/>
      <c r="P19" s="586"/>
      <c r="Q19" s="233"/>
      <c r="R19" s="234"/>
      <c r="S19" s="585"/>
      <c r="U19" s="585"/>
      <c r="V19" s="585"/>
      <c r="W19" s="585"/>
      <c r="X19" s="585"/>
      <c r="Y19" s="585"/>
      <c r="Z19" s="952"/>
      <c r="AA19" s="952"/>
    </row>
    <row r="20" spans="1:27" ht="20.100000000000001" customHeight="1">
      <c r="A20" s="924"/>
      <c r="B20" s="925"/>
      <c r="C20" s="923"/>
      <c r="D20" s="219" t="s">
        <v>230</v>
      </c>
      <c r="E20" s="219" t="s">
        <v>231</v>
      </c>
      <c r="F20" s="220" t="s">
        <v>232</v>
      </c>
      <c r="G20" s="220" t="s">
        <v>233</v>
      </c>
      <c r="H20" s="220" t="s">
        <v>234</v>
      </c>
      <c r="I20" s="220" t="s">
        <v>235</v>
      </c>
      <c r="J20" s="220" t="s">
        <v>232</v>
      </c>
      <c r="K20" s="220" t="s">
        <v>233</v>
      </c>
      <c r="L20" s="220" t="s">
        <v>234</v>
      </c>
      <c r="M20" s="220" t="s">
        <v>235</v>
      </c>
      <c r="N20" s="586"/>
      <c r="O20" s="586"/>
      <c r="P20" s="586"/>
      <c r="Q20" s="233"/>
      <c r="R20" s="234"/>
      <c r="S20" s="585"/>
      <c r="U20" s="585"/>
      <c r="V20" s="585"/>
      <c r="W20" s="585"/>
      <c r="X20" s="585"/>
      <c r="Y20" s="585"/>
      <c r="Z20" s="952"/>
      <c r="AA20" s="952"/>
    </row>
    <row r="21" spans="1:27" ht="24.9" customHeight="1">
      <c r="A21" s="930" t="s">
        <v>236</v>
      </c>
      <c r="B21" s="236" t="s">
        <v>237</v>
      </c>
      <c r="C21" s="715">
        <f>'第4号様式別紙2-1（臨床研修（医師）実績報告）附表 A2'!T32</f>
        <v>0</v>
      </c>
      <c r="D21" s="716">
        <f>'第4号様式別紙2-1（臨床研修（医師）実績報告）附表 A2'!U32</f>
        <v>0</v>
      </c>
      <c r="E21" s="717">
        <f>'第4号様式別紙2-1（臨床研修（医師）実績報告）附表 A2'!V32</f>
        <v>0</v>
      </c>
      <c r="F21" s="98" t="s">
        <v>238</v>
      </c>
      <c r="G21" s="98" t="s">
        <v>239</v>
      </c>
      <c r="H21" s="98" t="s">
        <v>240</v>
      </c>
      <c r="I21" s="98" t="s">
        <v>241</v>
      </c>
      <c r="J21" s="98" t="s">
        <v>242</v>
      </c>
      <c r="K21" s="98" t="s">
        <v>243</v>
      </c>
      <c r="L21" s="98" t="s">
        <v>244</v>
      </c>
      <c r="M21" s="98" t="s">
        <v>170</v>
      </c>
      <c r="N21" s="585"/>
      <c r="O21" s="598"/>
      <c r="P21" s="598"/>
      <c r="Q21" s="586"/>
      <c r="R21" s="234"/>
      <c r="S21" s="234"/>
      <c r="T21" s="45"/>
      <c r="U21" s="45"/>
      <c r="V21" s="45"/>
      <c r="W21" s="45"/>
      <c r="X21" s="45"/>
      <c r="Y21" s="45"/>
      <c r="Z21" s="45"/>
      <c r="AA21" s="45"/>
    </row>
    <row r="22" spans="1:27" ht="24.9" customHeight="1">
      <c r="A22" s="931"/>
      <c r="B22" s="236" t="s">
        <v>245</v>
      </c>
      <c r="C22" s="718">
        <f>'第4号様式別紙2-1（臨床研修（医師）実績報告）附表 A2'!T33</f>
        <v>0</v>
      </c>
      <c r="D22" s="719">
        <f>'第4号様式別紙2-1（臨床研修（医師）実績報告）附表 A2'!U33</f>
        <v>0</v>
      </c>
      <c r="E22" s="717">
        <f>'第4号様式別紙2-1（臨床研修（医師）実績報告）附表 A2'!V33</f>
        <v>0</v>
      </c>
      <c r="F22" s="720">
        <f>'第4号様式別紙2-1（臨床研修（医師）実績報告）附表 A2'!W33</f>
        <v>0</v>
      </c>
      <c r="G22" s="720">
        <f>'第4号様式別紙2-1（臨床研修（医師）実績報告）附表 A2'!X33</f>
        <v>0</v>
      </c>
      <c r="H22" s="720">
        <f>'第4号様式別紙2-1（臨床研修（医師）実績報告）附表 A2'!Y33</f>
        <v>0</v>
      </c>
      <c r="I22" s="720">
        <f>'第4号様式別紙2-1（臨床研修（医師）実績報告）附表 A2'!Z33</f>
        <v>0</v>
      </c>
      <c r="J22" s="720">
        <f>'第4号様式別紙2-1（臨床研修（医師）実績報告）附表 A2'!AA33</f>
        <v>0</v>
      </c>
      <c r="K22" s="720">
        <f>'第4号様式別紙2-1（臨床研修（医師）実績報告）附表 A2'!AB33</f>
        <v>0</v>
      </c>
      <c r="L22" s="720">
        <f>'第4号様式別紙2-1（臨床研修（医師）実績報告）附表 A2'!AC33</f>
        <v>0</v>
      </c>
      <c r="M22" s="720">
        <f>'第4号様式別紙2-1（臨床研修（医師）実績報告）附表 A2'!AD33</f>
        <v>0</v>
      </c>
      <c r="N22" s="585"/>
      <c r="O22" s="598"/>
      <c r="P22" s="598"/>
      <c r="Q22" s="586"/>
      <c r="R22" s="234"/>
      <c r="S22" s="234"/>
      <c r="T22" s="162"/>
      <c r="U22" s="162"/>
      <c r="V22" s="162"/>
      <c r="W22" s="162"/>
      <c r="X22" s="162"/>
      <c r="Y22" s="162"/>
      <c r="Z22" s="162"/>
      <c r="AA22" s="162"/>
    </row>
    <row r="23" spans="1:27" ht="24.9" customHeight="1">
      <c r="A23" s="931"/>
      <c r="B23" s="947" t="s">
        <v>257</v>
      </c>
      <c r="C23" s="1336">
        <f>'第4号様式別紙2-1（臨床研修（医師）実績報告）附表 A2'!AI33</f>
        <v>0</v>
      </c>
      <c r="D23" s="1338">
        <f>'第4号様式別紙2-1（臨床研修（医師）実績報告）附表 A2'!AJ33</f>
        <v>0</v>
      </c>
      <c r="E23" s="1340">
        <f>'第4号様式別紙2-1（臨床研修（医師）実績報告）附表 A2'!AK33</f>
        <v>0</v>
      </c>
      <c r="F23" s="98" t="s">
        <v>258</v>
      </c>
      <c r="G23" s="237" t="s">
        <v>259</v>
      </c>
      <c r="H23" s="98" t="s">
        <v>260</v>
      </c>
      <c r="I23" s="237" t="s">
        <v>261</v>
      </c>
      <c r="J23" s="98" t="s">
        <v>262</v>
      </c>
      <c r="K23" s="237" t="s">
        <v>263</v>
      </c>
      <c r="L23" s="98" t="s">
        <v>264</v>
      </c>
      <c r="M23" s="238" t="s">
        <v>265</v>
      </c>
      <c r="Q23" s="13"/>
      <c r="T23" s="13"/>
      <c r="U23" s="13"/>
      <c r="V23" s="13"/>
      <c r="W23" s="13"/>
      <c r="X23" s="13"/>
      <c r="Y23" s="13"/>
      <c r="Z23" s="13"/>
      <c r="AA23" s="13"/>
    </row>
    <row r="24" spans="1:27" ht="26.25" customHeight="1">
      <c r="A24" s="932"/>
      <c r="B24" s="947"/>
      <c r="C24" s="1337"/>
      <c r="D24" s="1339"/>
      <c r="E24" s="1341"/>
      <c r="F24" s="721">
        <f>'第4号様式別紙2-1（臨床研修（医師）実績報告）附表 A2'!W35</f>
        <v>0</v>
      </c>
      <c r="G24" s="721">
        <f>'第4号様式別紙2-1（臨床研修（医師）実績報告）附表 A2'!X35</f>
        <v>0</v>
      </c>
      <c r="H24" s="721">
        <f>'第4号様式別紙2-1（臨床研修（医師）実績報告）附表 A2'!Y35</f>
        <v>0</v>
      </c>
      <c r="I24" s="721">
        <f>'第4号様式別紙2-1（臨床研修（医師）実績報告）附表 A2'!Z35</f>
        <v>0</v>
      </c>
      <c r="J24" s="721">
        <f>'第4号様式別紙2-1（臨床研修（医師）実績報告）附表 A2'!AA35</f>
        <v>0</v>
      </c>
      <c r="K24" s="721">
        <f>'第4号様式別紙2-1（臨床研修（医師）実績報告）附表 A2'!AB35</f>
        <v>0</v>
      </c>
      <c r="L24" s="721">
        <f>'第4号様式別紙2-1（臨床研修（医師）実績報告）附表 A2'!AC35</f>
        <v>0</v>
      </c>
      <c r="M24" s="721">
        <f>'第4号様式別紙2-1（臨床研修（医師）実績報告）附表 A2'!AD35</f>
        <v>0</v>
      </c>
      <c r="R24" s="12"/>
      <c r="S24" s="12"/>
    </row>
    <row r="25" spans="1:27" ht="24.9" customHeight="1">
      <c r="A25" s="239"/>
      <c r="B25" s="239"/>
      <c r="C25" s="239"/>
      <c r="D25" s="239"/>
      <c r="E25" s="239"/>
      <c r="F25" s="239"/>
      <c r="G25" s="239"/>
      <c r="H25" s="239"/>
      <c r="I25" s="239"/>
      <c r="J25" s="239"/>
      <c r="K25" s="239"/>
      <c r="L25" s="239"/>
      <c r="R25" s="12"/>
      <c r="S25" s="12"/>
    </row>
    <row r="26" spans="1:27" ht="24.9" customHeight="1">
      <c r="A26" s="914" t="s">
        <v>266</v>
      </c>
      <c r="B26" s="915"/>
      <c r="C26" s="916"/>
      <c r="D26" s="917" t="s">
        <v>246</v>
      </c>
      <c r="E26" s="917"/>
      <c r="F26" s="917"/>
      <c r="G26" s="917"/>
      <c r="H26" s="917" t="s">
        <v>247</v>
      </c>
      <c r="I26" s="917"/>
      <c r="J26" s="917"/>
      <c r="K26" s="917"/>
      <c r="L26" s="239"/>
      <c r="M26" s="914" t="s">
        <v>267</v>
      </c>
      <c r="N26" s="915"/>
      <c r="O26" s="916"/>
      <c r="P26" s="917" t="s">
        <v>246</v>
      </c>
      <c r="Q26" s="917"/>
      <c r="R26" s="917"/>
      <c r="S26" s="917"/>
      <c r="T26" s="917" t="s">
        <v>247</v>
      </c>
      <c r="U26" s="917"/>
      <c r="V26" s="917"/>
      <c r="W26" s="917"/>
    </row>
    <row r="27" spans="1:27" ht="24.75" customHeight="1">
      <c r="A27" s="936" t="s">
        <v>256</v>
      </c>
      <c r="B27" s="939" t="s">
        <v>248</v>
      </c>
      <c r="C27" s="913"/>
      <c r="D27" s="226" t="s">
        <v>166</v>
      </c>
      <c r="E27" s="1334">
        <f>'第4号様式別紙2-1（臨床研修（医師）実績報告）附表 A2'!AH37</f>
        <v>0</v>
      </c>
      <c r="F27" s="1334"/>
      <c r="G27" s="227" t="s">
        <v>249</v>
      </c>
      <c r="H27" s="228" t="s">
        <v>250</v>
      </c>
      <c r="I27" s="1334">
        <f>'第4号様式別紙2-1（臨床研修（医師）実績報告）附表 A2'!AI37</f>
        <v>0</v>
      </c>
      <c r="J27" s="1334"/>
      <c r="K27" s="227" t="s">
        <v>249</v>
      </c>
      <c r="L27" s="239"/>
      <c r="M27" s="940" t="s">
        <v>256</v>
      </c>
      <c r="N27" s="912" t="s">
        <v>248</v>
      </c>
      <c r="O27" s="913"/>
      <c r="P27" s="226" t="s">
        <v>261</v>
      </c>
      <c r="Q27" s="1334">
        <f>'第4号様式別紙2-1（臨床研修（医師）実績報告）附表 A2'!AH44</f>
        <v>0</v>
      </c>
      <c r="R27" s="1334"/>
      <c r="S27" s="227" t="s">
        <v>249</v>
      </c>
      <c r="T27" s="228" t="s">
        <v>265</v>
      </c>
      <c r="U27" s="1334">
        <f>'第4号様式別紙2-1（臨床研修（医師）実績報告）附表 A2'!AI44</f>
        <v>0</v>
      </c>
      <c r="V27" s="1334"/>
      <c r="W27" s="227" t="s">
        <v>249</v>
      </c>
    </row>
    <row r="28" spans="1:27" ht="24.9" customHeight="1">
      <c r="A28" s="937"/>
      <c r="B28" s="944" t="s">
        <v>251</v>
      </c>
      <c r="C28" s="904"/>
      <c r="D28" s="946" t="s">
        <v>171</v>
      </c>
      <c r="E28" s="899" t="s">
        <v>252</v>
      </c>
      <c r="F28" s="899"/>
      <c r="G28" s="900"/>
      <c r="H28" s="943" t="s">
        <v>172</v>
      </c>
      <c r="I28" s="899" t="s">
        <v>253</v>
      </c>
      <c r="J28" s="899"/>
      <c r="K28" s="900"/>
      <c r="M28" s="941"/>
      <c r="N28" s="903" t="s">
        <v>251</v>
      </c>
      <c r="O28" s="904"/>
      <c r="P28" s="946" t="s">
        <v>268</v>
      </c>
      <c r="Q28" s="899" t="s">
        <v>269</v>
      </c>
      <c r="R28" s="899"/>
      <c r="S28" s="900"/>
      <c r="T28" s="943" t="s">
        <v>270</v>
      </c>
      <c r="U28" s="899" t="s">
        <v>271</v>
      </c>
      <c r="V28" s="899"/>
      <c r="W28" s="900"/>
    </row>
    <row r="29" spans="1:27" ht="24.9" customHeight="1">
      <c r="A29" s="938"/>
      <c r="B29" s="945"/>
      <c r="C29" s="906"/>
      <c r="D29" s="908"/>
      <c r="E29" s="1335">
        <f>'第4号様式別紙2-1（臨床研修（医師）実績報告）附表 A2'!AH39</f>
        <v>0</v>
      </c>
      <c r="F29" s="1335"/>
      <c r="G29" s="232" t="s">
        <v>254</v>
      </c>
      <c r="H29" s="898"/>
      <c r="I29" s="1335">
        <f>'第4号様式別紙2-1（臨床研修（医師）実績報告）附表 A2'!AI39</f>
        <v>0</v>
      </c>
      <c r="J29" s="1335"/>
      <c r="K29" s="232" t="s">
        <v>254</v>
      </c>
      <c r="M29" s="942"/>
      <c r="N29" s="905"/>
      <c r="O29" s="906"/>
      <c r="P29" s="908"/>
      <c r="Q29" s="1335">
        <f>'第4号様式別紙2-1（臨床研修（医師）実績報告）附表 A2'!AH46</f>
        <v>0</v>
      </c>
      <c r="R29" s="1335"/>
      <c r="S29" s="232" t="s">
        <v>254</v>
      </c>
      <c r="T29" s="898"/>
      <c r="U29" s="1335">
        <f>'第4号様式別紙2-1（臨床研修（医師）実績報告）附表 A2'!AI46</f>
        <v>0</v>
      </c>
      <c r="V29" s="1335"/>
      <c r="W29" s="232" t="s">
        <v>254</v>
      </c>
    </row>
    <row r="30" spans="1:27" ht="23.25" customHeight="1">
      <c r="B30" s="153"/>
    </row>
    <row r="31" spans="1:27" ht="24.9" customHeight="1">
      <c r="A31" s="120" t="s">
        <v>272</v>
      </c>
      <c r="B31" s="153"/>
    </row>
    <row r="32" spans="1:27" ht="10.5" customHeight="1">
      <c r="A32" s="240"/>
    </row>
    <row r="33" spans="1:23" ht="24.9" customHeight="1">
      <c r="A33" s="918" t="s">
        <v>273</v>
      </c>
      <c r="B33" s="919"/>
      <c r="C33" s="920"/>
      <c r="D33" s="927" t="s">
        <v>226</v>
      </c>
      <c r="E33" s="927"/>
      <c r="F33" s="928" t="s">
        <v>227</v>
      </c>
      <c r="G33" s="928"/>
      <c r="H33" s="928"/>
      <c r="I33" s="928"/>
      <c r="J33" s="928"/>
      <c r="K33" s="928"/>
      <c r="L33" s="928"/>
      <c r="M33" s="928"/>
    </row>
    <row r="34" spans="1:23" ht="24.9" customHeight="1">
      <c r="A34" s="921"/>
      <c r="B34" s="922"/>
      <c r="C34" s="923"/>
      <c r="D34" s="927"/>
      <c r="E34" s="927"/>
      <c r="F34" s="929" t="s">
        <v>228</v>
      </c>
      <c r="G34" s="929"/>
      <c r="H34" s="929"/>
      <c r="I34" s="929"/>
      <c r="J34" s="929" t="s">
        <v>229</v>
      </c>
      <c r="K34" s="929"/>
      <c r="L34" s="929"/>
      <c r="M34" s="929"/>
    </row>
    <row r="35" spans="1:23" ht="24.9" customHeight="1">
      <c r="A35" s="924"/>
      <c r="B35" s="925"/>
      <c r="C35" s="926"/>
      <c r="D35" s="219" t="s">
        <v>230</v>
      </c>
      <c r="E35" s="219" t="s">
        <v>231</v>
      </c>
      <c r="F35" s="220" t="s">
        <v>232</v>
      </c>
      <c r="G35" s="220" t="s">
        <v>233</v>
      </c>
      <c r="H35" s="220" t="s">
        <v>234</v>
      </c>
      <c r="I35" s="220" t="s">
        <v>235</v>
      </c>
      <c r="J35" s="220" t="s">
        <v>232</v>
      </c>
      <c r="K35" s="220" t="s">
        <v>233</v>
      </c>
      <c r="L35" s="220" t="s">
        <v>234</v>
      </c>
      <c r="M35" s="220" t="s">
        <v>235</v>
      </c>
    </row>
    <row r="36" spans="1:23" ht="24.9" customHeight="1">
      <c r="A36" s="930" t="s">
        <v>236</v>
      </c>
      <c r="B36" s="626" t="s">
        <v>237</v>
      </c>
      <c r="C36" s="241">
        <f t="shared" ref="C36:E37" si="0">C8+C21</f>
        <v>0</v>
      </c>
      <c r="D36" s="242">
        <f t="shared" si="0"/>
        <v>0</v>
      </c>
      <c r="E36" s="243">
        <f t="shared" si="0"/>
        <v>0</v>
      </c>
      <c r="F36" s="99" t="s">
        <v>238</v>
      </c>
      <c r="G36" s="99" t="s">
        <v>239</v>
      </c>
      <c r="H36" s="99" t="s">
        <v>240</v>
      </c>
      <c r="I36" s="99" t="s">
        <v>241</v>
      </c>
      <c r="J36" s="99" t="s">
        <v>242</v>
      </c>
      <c r="K36" s="99" t="s">
        <v>243</v>
      </c>
      <c r="L36" s="99" t="s">
        <v>244</v>
      </c>
      <c r="M36" s="99" t="s">
        <v>170</v>
      </c>
    </row>
    <row r="37" spans="1:23" ht="24.9" customHeight="1">
      <c r="A37" s="931"/>
      <c r="B37" s="626" t="s">
        <v>245</v>
      </c>
      <c r="C37" s="244">
        <f t="shared" si="0"/>
        <v>0</v>
      </c>
      <c r="D37" s="245">
        <f t="shared" si="0"/>
        <v>0</v>
      </c>
      <c r="E37" s="246">
        <f t="shared" si="0"/>
        <v>0</v>
      </c>
      <c r="F37" s="276">
        <f>F9+F22</f>
        <v>0</v>
      </c>
      <c r="G37" s="276">
        <f t="shared" ref="G37:L37" si="1">G9+G22</f>
        <v>0</v>
      </c>
      <c r="H37" s="276">
        <f t="shared" si="1"/>
        <v>0</v>
      </c>
      <c r="I37" s="276">
        <f t="shared" si="1"/>
        <v>0</v>
      </c>
      <c r="J37" s="276">
        <f t="shared" si="1"/>
        <v>0</v>
      </c>
      <c r="K37" s="276">
        <f t="shared" si="1"/>
        <v>0</v>
      </c>
      <c r="L37" s="276">
        <f t="shared" si="1"/>
        <v>0</v>
      </c>
      <c r="M37" s="276">
        <f>M9+M22</f>
        <v>0</v>
      </c>
    </row>
    <row r="38" spans="1:23" ht="24.9" customHeight="1">
      <c r="A38" s="931"/>
      <c r="B38" s="933" t="s">
        <v>257</v>
      </c>
      <c r="C38" s="934">
        <f>C23</f>
        <v>0</v>
      </c>
      <c r="D38" s="934">
        <f>D23</f>
        <v>0</v>
      </c>
      <c r="E38" s="934">
        <f>E23</f>
        <v>0</v>
      </c>
      <c r="F38" s="100" t="s">
        <v>258</v>
      </c>
      <c r="G38" s="101" t="s">
        <v>259</v>
      </c>
      <c r="H38" s="100" t="s">
        <v>260</v>
      </c>
      <c r="I38" s="101" t="s">
        <v>261</v>
      </c>
      <c r="J38" s="100" t="s">
        <v>262</v>
      </c>
      <c r="K38" s="101" t="s">
        <v>263</v>
      </c>
      <c r="L38" s="100" t="s">
        <v>264</v>
      </c>
      <c r="M38" s="102" t="s">
        <v>265</v>
      </c>
    </row>
    <row r="39" spans="1:23" ht="24.9" customHeight="1">
      <c r="A39" s="932"/>
      <c r="B39" s="933"/>
      <c r="C39" s="935"/>
      <c r="D39" s="935"/>
      <c r="E39" s="935"/>
      <c r="F39" s="276">
        <f>F24</f>
        <v>0</v>
      </c>
      <c r="G39" s="276">
        <f t="shared" ref="G39:M39" si="2">G24</f>
        <v>0</v>
      </c>
      <c r="H39" s="276">
        <f t="shared" si="2"/>
        <v>0</v>
      </c>
      <c r="I39" s="276">
        <f t="shared" si="2"/>
        <v>0</v>
      </c>
      <c r="J39" s="276">
        <f t="shared" si="2"/>
        <v>0</v>
      </c>
      <c r="K39" s="276">
        <f t="shared" si="2"/>
        <v>0</v>
      </c>
      <c r="L39" s="276">
        <f t="shared" si="2"/>
        <v>0</v>
      </c>
      <c r="M39" s="276">
        <f t="shared" si="2"/>
        <v>0</v>
      </c>
    </row>
    <row r="40" spans="1:23" ht="24.9" customHeight="1"/>
    <row r="41" spans="1:23" ht="24.9" customHeight="1">
      <c r="A41" s="914" t="s">
        <v>266</v>
      </c>
      <c r="B41" s="915"/>
      <c r="C41" s="916"/>
      <c r="D41" s="917" t="s">
        <v>246</v>
      </c>
      <c r="E41" s="917"/>
      <c r="F41" s="917"/>
      <c r="G41" s="917"/>
      <c r="H41" s="917" t="s">
        <v>247</v>
      </c>
      <c r="I41" s="917"/>
      <c r="J41" s="917"/>
      <c r="K41" s="917"/>
      <c r="M41" s="914" t="s">
        <v>267</v>
      </c>
      <c r="N41" s="915"/>
      <c r="O41" s="916"/>
      <c r="P41" s="917" t="s">
        <v>246</v>
      </c>
      <c r="Q41" s="917"/>
      <c r="R41" s="917"/>
      <c r="S41" s="917"/>
      <c r="T41" s="917" t="s">
        <v>247</v>
      </c>
      <c r="U41" s="917"/>
      <c r="V41" s="917"/>
      <c r="W41" s="917"/>
    </row>
    <row r="42" spans="1:23" ht="24.75" customHeight="1">
      <c r="A42" s="909" t="s">
        <v>236</v>
      </c>
      <c r="B42" s="912" t="s">
        <v>248</v>
      </c>
      <c r="C42" s="913"/>
      <c r="D42" s="226" t="s">
        <v>166</v>
      </c>
      <c r="E42" s="902">
        <f>I37</f>
        <v>0</v>
      </c>
      <c r="F42" s="902"/>
      <c r="G42" s="227" t="s">
        <v>249</v>
      </c>
      <c r="H42" s="228" t="s">
        <v>250</v>
      </c>
      <c r="I42" s="902">
        <f>M37</f>
        <v>0</v>
      </c>
      <c r="J42" s="902"/>
      <c r="K42" s="227" t="s">
        <v>249</v>
      </c>
      <c r="M42" s="909" t="s">
        <v>236</v>
      </c>
      <c r="N42" s="912" t="s">
        <v>248</v>
      </c>
      <c r="O42" s="913"/>
      <c r="P42" s="226" t="s">
        <v>261</v>
      </c>
      <c r="Q42" s="902">
        <f>I39</f>
        <v>0</v>
      </c>
      <c r="R42" s="902"/>
      <c r="S42" s="227" t="s">
        <v>249</v>
      </c>
      <c r="T42" s="228" t="s">
        <v>265</v>
      </c>
      <c r="U42" s="902">
        <f>M39</f>
        <v>0</v>
      </c>
      <c r="V42" s="902"/>
      <c r="W42" s="227" t="s">
        <v>249</v>
      </c>
    </row>
    <row r="43" spans="1:23" ht="24.9" customHeight="1">
      <c r="A43" s="910"/>
      <c r="B43" s="903" t="s">
        <v>251</v>
      </c>
      <c r="C43" s="904"/>
      <c r="D43" s="907" t="s">
        <v>171</v>
      </c>
      <c r="E43" s="899" t="s">
        <v>252</v>
      </c>
      <c r="F43" s="899"/>
      <c r="G43" s="900"/>
      <c r="H43" s="897" t="s">
        <v>172</v>
      </c>
      <c r="I43" s="899" t="s">
        <v>253</v>
      </c>
      <c r="J43" s="899"/>
      <c r="K43" s="900"/>
      <c r="M43" s="910"/>
      <c r="N43" s="903" t="s">
        <v>251</v>
      </c>
      <c r="O43" s="904"/>
      <c r="P43" s="907" t="s">
        <v>268</v>
      </c>
      <c r="Q43" s="899" t="s">
        <v>269</v>
      </c>
      <c r="R43" s="899"/>
      <c r="S43" s="900"/>
      <c r="T43" s="897" t="s">
        <v>270</v>
      </c>
      <c r="U43" s="899" t="s">
        <v>271</v>
      </c>
      <c r="V43" s="899"/>
      <c r="W43" s="900"/>
    </row>
    <row r="44" spans="1:23" ht="24.9" customHeight="1">
      <c r="A44" s="911"/>
      <c r="B44" s="905"/>
      <c r="C44" s="906"/>
      <c r="D44" s="908"/>
      <c r="E44" s="901">
        <f>E14+E29</f>
        <v>0</v>
      </c>
      <c r="F44" s="901"/>
      <c r="G44" s="232" t="s">
        <v>254</v>
      </c>
      <c r="H44" s="898"/>
      <c r="I44" s="901">
        <f>I14+I29</f>
        <v>0</v>
      </c>
      <c r="J44" s="901"/>
      <c r="K44" s="232" t="s">
        <v>254</v>
      </c>
      <c r="M44" s="911"/>
      <c r="N44" s="905"/>
      <c r="O44" s="906"/>
      <c r="P44" s="908"/>
      <c r="Q44" s="901">
        <f>Q29</f>
        <v>0</v>
      </c>
      <c r="R44" s="901"/>
      <c r="S44" s="232" t="s">
        <v>254</v>
      </c>
      <c r="T44" s="898"/>
      <c r="U44" s="901">
        <f>U29</f>
        <v>0</v>
      </c>
      <c r="V44" s="901"/>
      <c r="W44" s="232" t="s">
        <v>254</v>
      </c>
    </row>
    <row r="45" spans="1:23" ht="24.9" customHeight="1">
      <c r="B45" s="153"/>
    </row>
  </sheetData>
  <mergeCells count="104">
    <mergeCell ref="A1:D1"/>
    <mergeCell ref="A5:C7"/>
    <mergeCell ref="D5:E6"/>
    <mergeCell ref="F5:M5"/>
    <mergeCell ref="F6:I6"/>
    <mergeCell ref="J6:M6"/>
    <mergeCell ref="H13:H14"/>
    <mergeCell ref="I13:K13"/>
    <mergeCell ref="E14:F14"/>
    <mergeCell ref="I14:J14"/>
    <mergeCell ref="Z14:Z15"/>
    <mergeCell ref="AA14:AA15"/>
    <mergeCell ref="F15:G15"/>
    <mergeCell ref="J15:K15"/>
    <mergeCell ref="A8:A9"/>
    <mergeCell ref="D11:G11"/>
    <mergeCell ref="H11:K11"/>
    <mergeCell ref="A12:A14"/>
    <mergeCell ref="B12:C12"/>
    <mergeCell ref="E12:F12"/>
    <mergeCell ref="I12:J12"/>
    <mergeCell ref="B13:C14"/>
    <mergeCell ref="D13:D14"/>
    <mergeCell ref="E13:G13"/>
    <mergeCell ref="A21:A24"/>
    <mergeCell ref="B23:B24"/>
    <mergeCell ref="C23:C24"/>
    <mergeCell ref="D23:D24"/>
    <mergeCell ref="E23:E24"/>
    <mergeCell ref="A26:C26"/>
    <mergeCell ref="D26:G26"/>
    <mergeCell ref="Z17:Z18"/>
    <mergeCell ref="AA17:AA18"/>
    <mergeCell ref="A18:C20"/>
    <mergeCell ref="D18:E19"/>
    <mergeCell ref="F18:M18"/>
    <mergeCell ref="F19:I19"/>
    <mergeCell ref="J19:M19"/>
    <mergeCell ref="Z19:Z20"/>
    <mergeCell ref="AA19:AA20"/>
    <mergeCell ref="H26:K26"/>
    <mergeCell ref="M26:O26"/>
    <mergeCell ref="P26:S26"/>
    <mergeCell ref="T26:W26"/>
    <mergeCell ref="A27:A29"/>
    <mergeCell ref="B27:C27"/>
    <mergeCell ref="E27:F27"/>
    <mergeCell ref="I27:J27"/>
    <mergeCell ref="M27:M29"/>
    <mergeCell ref="N27:O27"/>
    <mergeCell ref="T28:T29"/>
    <mergeCell ref="U28:W28"/>
    <mergeCell ref="E29:F29"/>
    <mergeCell ref="I29:J29"/>
    <mergeCell ref="Q29:R29"/>
    <mergeCell ref="U29:V29"/>
    <mergeCell ref="Q27:R27"/>
    <mergeCell ref="U27:V27"/>
    <mergeCell ref="B28:C29"/>
    <mergeCell ref="D28:D29"/>
    <mergeCell ref="E28:G28"/>
    <mergeCell ref="H28:H29"/>
    <mergeCell ref="I28:K28"/>
    <mergeCell ref="N28:O29"/>
    <mergeCell ref="P28:P29"/>
    <mergeCell ref="Q28:S28"/>
    <mergeCell ref="P41:S41"/>
    <mergeCell ref="T41:W41"/>
    <mergeCell ref="A33:C35"/>
    <mergeCell ref="D33:E34"/>
    <mergeCell ref="F33:M33"/>
    <mergeCell ref="F34:I34"/>
    <mergeCell ref="J34:M34"/>
    <mergeCell ref="A36:A39"/>
    <mergeCell ref="B38:B39"/>
    <mergeCell ref="C38:C39"/>
    <mergeCell ref="D38:D39"/>
    <mergeCell ref="E38:E39"/>
    <mergeCell ref="A42:A44"/>
    <mergeCell ref="B42:C42"/>
    <mergeCell ref="E42:F42"/>
    <mergeCell ref="I42:J42"/>
    <mergeCell ref="M42:M44"/>
    <mergeCell ref="N42:O42"/>
    <mergeCell ref="A41:C41"/>
    <mergeCell ref="D41:G41"/>
    <mergeCell ref="H41:K41"/>
    <mergeCell ref="M41:O41"/>
    <mergeCell ref="T43:T44"/>
    <mergeCell ref="U43:W43"/>
    <mergeCell ref="E44:F44"/>
    <mergeCell ref="I44:J44"/>
    <mergeCell ref="Q44:R44"/>
    <mergeCell ref="U44:V44"/>
    <mergeCell ref="Q42:R42"/>
    <mergeCell ref="U42:V42"/>
    <mergeCell ref="B43:C44"/>
    <mergeCell ref="D43:D44"/>
    <mergeCell ref="E43:G43"/>
    <mergeCell ref="H43:H44"/>
    <mergeCell ref="I43:K43"/>
    <mergeCell ref="N43:O44"/>
    <mergeCell ref="P43:P44"/>
    <mergeCell ref="Q43:S43"/>
  </mergeCells>
  <phoneticPr fontId="4"/>
  <dataValidations count="1">
    <dataValidation allowBlank="1" showInputMessage="1" showErrorMessage="1" prompt="下段の確認用のデータが同数でない場合は、元データを確認。" sqref="E14:F14 JA14:JB14 SW14:SX14 ACS14:ACT14 AMO14:AMP14 AWK14:AWL14 BGG14:BGH14 BQC14:BQD14 BZY14:BZZ14 CJU14:CJV14 CTQ14:CTR14 DDM14:DDN14 DNI14:DNJ14 DXE14:DXF14 EHA14:EHB14 EQW14:EQX14 FAS14:FAT14 FKO14:FKP14 FUK14:FUL14 GEG14:GEH14 GOC14:GOD14 GXY14:GXZ14 HHU14:HHV14 HRQ14:HRR14 IBM14:IBN14 ILI14:ILJ14 IVE14:IVF14 JFA14:JFB14 JOW14:JOX14 JYS14:JYT14 KIO14:KIP14 KSK14:KSL14 LCG14:LCH14 LMC14:LMD14 LVY14:LVZ14 MFU14:MFV14 MPQ14:MPR14 MZM14:MZN14 NJI14:NJJ14 NTE14:NTF14 ODA14:ODB14 OMW14:OMX14 OWS14:OWT14 PGO14:PGP14 PQK14:PQL14 QAG14:QAH14 QKC14:QKD14 QTY14:QTZ14 RDU14:RDV14 RNQ14:RNR14 RXM14:RXN14 SHI14:SHJ14 SRE14:SRF14 TBA14:TBB14 TKW14:TKX14 TUS14:TUT14 UEO14:UEP14 UOK14:UOL14 UYG14:UYH14 VIC14:VID14 VRY14:VRZ14 WBU14:WBV14 WLQ14:WLR14 WVM14:WVN14 E65550:F65550 JA65550:JB65550 SW65550:SX65550 ACS65550:ACT65550 AMO65550:AMP65550 AWK65550:AWL65550 BGG65550:BGH65550 BQC65550:BQD65550 BZY65550:BZZ65550 CJU65550:CJV65550 CTQ65550:CTR65550 DDM65550:DDN65550 DNI65550:DNJ65550 DXE65550:DXF65550 EHA65550:EHB65550 EQW65550:EQX65550 FAS65550:FAT65550 FKO65550:FKP65550 FUK65550:FUL65550 GEG65550:GEH65550 GOC65550:GOD65550 GXY65550:GXZ65550 HHU65550:HHV65550 HRQ65550:HRR65550 IBM65550:IBN65550 ILI65550:ILJ65550 IVE65550:IVF65550 JFA65550:JFB65550 JOW65550:JOX65550 JYS65550:JYT65550 KIO65550:KIP65550 KSK65550:KSL65550 LCG65550:LCH65550 LMC65550:LMD65550 LVY65550:LVZ65550 MFU65550:MFV65550 MPQ65550:MPR65550 MZM65550:MZN65550 NJI65550:NJJ65550 NTE65550:NTF65550 ODA65550:ODB65550 OMW65550:OMX65550 OWS65550:OWT65550 PGO65550:PGP65550 PQK65550:PQL65550 QAG65550:QAH65550 QKC65550:QKD65550 QTY65550:QTZ65550 RDU65550:RDV65550 RNQ65550:RNR65550 RXM65550:RXN65550 SHI65550:SHJ65550 SRE65550:SRF65550 TBA65550:TBB65550 TKW65550:TKX65550 TUS65550:TUT65550 UEO65550:UEP65550 UOK65550:UOL65550 UYG65550:UYH65550 VIC65550:VID65550 VRY65550:VRZ65550 WBU65550:WBV65550 WLQ65550:WLR65550 WVM65550:WVN65550 E131086:F131086 JA131086:JB131086 SW131086:SX131086 ACS131086:ACT131086 AMO131086:AMP131086 AWK131086:AWL131086 BGG131086:BGH131086 BQC131086:BQD131086 BZY131086:BZZ131086 CJU131086:CJV131086 CTQ131086:CTR131086 DDM131086:DDN131086 DNI131086:DNJ131086 DXE131086:DXF131086 EHA131086:EHB131086 EQW131086:EQX131086 FAS131086:FAT131086 FKO131086:FKP131086 FUK131086:FUL131086 GEG131086:GEH131086 GOC131086:GOD131086 GXY131086:GXZ131086 HHU131086:HHV131086 HRQ131086:HRR131086 IBM131086:IBN131086 ILI131086:ILJ131086 IVE131086:IVF131086 JFA131086:JFB131086 JOW131086:JOX131086 JYS131086:JYT131086 KIO131086:KIP131086 KSK131086:KSL131086 LCG131086:LCH131086 LMC131086:LMD131086 LVY131086:LVZ131086 MFU131086:MFV131086 MPQ131086:MPR131086 MZM131086:MZN131086 NJI131086:NJJ131086 NTE131086:NTF131086 ODA131086:ODB131086 OMW131086:OMX131086 OWS131086:OWT131086 PGO131086:PGP131086 PQK131086:PQL131086 QAG131086:QAH131086 QKC131086:QKD131086 QTY131086:QTZ131086 RDU131086:RDV131086 RNQ131086:RNR131086 RXM131086:RXN131086 SHI131086:SHJ131086 SRE131086:SRF131086 TBA131086:TBB131086 TKW131086:TKX131086 TUS131086:TUT131086 UEO131086:UEP131086 UOK131086:UOL131086 UYG131086:UYH131086 VIC131086:VID131086 VRY131086:VRZ131086 WBU131086:WBV131086 WLQ131086:WLR131086 WVM131086:WVN131086 E196622:F196622 JA196622:JB196622 SW196622:SX196622 ACS196622:ACT196622 AMO196622:AMP196622 AWK196622:AWL196622 BGG196622:BGH196622 BQC196622:BQD196622 BZY196622:BZZ196622 CJU196622:CJV196622 CTQ196622:CTR196622 DDM196622:DDN196622 DNI196622:DNJ196622 DXE196622:DXF196622 EHA196622:EHB196622 EQW196622:EQX196622 FAS196622:FAT196622 FKO196622:FKP196622 FUK196622:FUL196622 GEG196622:GEH196622 GOC196622:GOD196622 GXY196622:GXZ196622 HHU196622:HHV196622 HRQ196622:HRR196622 IBM196622:IBN196622 ILI196622:ILJ196622 IVE196622:IVF196622 JFA196622:JFB196622 JOW196622:JOX196622 JYS196622:JYT196622 KIO196622:KIP196622 KSK196622:KSL196622 LCG196622:LCH196622 LMC196622:LMD196622 LVY196622:LVZ196622 MFU196622:MFV196622 MPQ196622:MPR196622 MZM196622:MZN196622 NJI196622:NJJ196622 NTE196622:NTF196622 ODA196622:ODB196622 OMW196622:OMX196622 OWS196622:OWT196622 PGO196622:PGP196622 PQK196622:PQL196622 QAG196622:QAH196622 QKC196622:QKD196622 QTY196622:QTZ196622 RDU196622:RDV196622 RNQ196622:RNR196622 RXM196622:RXN196622 SHI196622:SHJ196622 SRE196622:SRF196622 TBA196622:TBB196622 TKW196622:TKX196622 TUS196622:TUT196622 UEO196622:UEP196622 UOK196622:UOL196622 UYG196622:UYH196622 VIC196622:VID196622 VRY196622:VRZ196622 WBU196622:WBV196622 WLQ196622:WLR196622 WVM196622:WVN196622 E262158:F262158 JA262158:JB262158 SW262158:SX262158 ACS262158:ACT262158 AMO262158:AMP262158 AWK262158:AWL262158 BGG262158:BGH262158 BQC262158:BQD262158 BZY262158:BZZ262158 CJU262158:CJV262158 CTQ262158:CTR262158 DDM262158:DDN262158 DNI262158:DNJ262158 DXE262158:DXF262158 EHA262158:EHB262158 EQW262158:EQX262158 FAS262158:FAT262158 FKO262158:FKP262158 FUK262158:FUL262158 GEG262158:GEH262158 GOC262158:GOD262158 GXY262158:GXZ262158 HHU262158:HHV262158 HRQ262158:HRR262158 IBM262158:IBN262158 ILI262158:ILJ262158 IVE262158:IVF262158 JFA262158:JFB262158 JOW262158:JOX262158 JYS262158:JYT262158 KIO262158:KIP262158 KSK262158:KSL262158 LCG262158:LCH262158 LMC262158:LMD262158 LVY262158:LVZ262158 MFU262158:MFV262158 MPQ262158:MPR262158 MZM262158:MZN262158 NJI262158:NJJ262158 NTE262158:NTF262158 ODA262158:ODB262158 OMW262158:OMX262158 OWS262158:OWT262158 PGO262158:PGP262158 PQK262158:PQL262158 QAG262158:QAH262158 QKC262158:QKD262158 QTY262158:QTZ262158 RDU262158:RDV262158 RNQ262158:RNR262158 RXM262158:RXN262158 SHI262158:SHJ262158 SRE262158:SRF262158 TBA262158:TBB262158 TKW262158:TKX262158 TUS262158:TUT262158 UEO262158:UEP262158 UOK262158:UOL262158 UYG262158:UYH262158 VIC262158:VID262158 VRY262158:VRZ262158 WBU262158:WBV262158 WLQ262158:WLR262158 WVM262158:WVN262158 E327694:F327694 JA327694:JB327694 SW327694:SX327694 ACS327694:ACT327694 AMO327694:AMP327694 AWK327694:AWL327694 BGG327694:BGH327694 BQC327694:BQD327694 BZY327694:BZZ327694 CJU327694:CJV327694 CTQ327694:CTR327694 DDM327694:DDN327694 DNI327694:DNJ327694 DXE327694:DXF327694 EHA327694:EHB327694 EQW327694:EQX327694 FAS327694:FAT327694 FKO327694:FKP327694 FUK327694:FUL327694 GEG327694:GEH327694 GOC327694:GOD327694 GXY327694:GXZ327694 HHU327694:HHV327694 HRQ327694:HRR327694 IBM327694:IBN327694 ILI327694:ILJ327694 IVE327694:IVF327694 JFA327694:JFB327694 JOW327694:JOX327694 JYS327694:JYT327694 KIO327694:KIP327694 KSK327694:KSL327694 LCG327694:LCH327694 LMC327694:LMD327694 LVY327694:LVZ327694 MFU327694:MFV327694 MPQ327694:MPR327694 MZM327694:MZN327694 NJI327694:NJJ327694 NTE327694:NTF327694 ODA327694:ODB327694 OMW327694:OMX327694 OWS327694:OWT327694 PGO327694:PGP327694 PQK327694:PQL327694 QAG327694:QAH327694 QKC327694:QKD327694 QTY327694:QTZ327694 RDU327694:RDV327694 RNQ327694:RNR327694 RXM327694:RXN327694 SHI327694:SHJ327694 SRE327694:SRF327694 TBA327694:TBB327694 TKW327694:TKX327694 TUS327694:TUT327694 UEO327694:UEP327694 UOK327694:UOL327694 UYG327694:UYH327694 VIC327694:VID327694 VRY327694:VRZ327694 WBU327694:WBV327694 WLQ327694:WLR327694 WVM327694:WVN327694 E393230:F393230 JA393230:JB393230 SW393230:SX393230 ACS393230:ACT393230 AMO393230:AMP393230 AWK393230:AWL393230 BGG393230:BGH393230 BQC393230:BQD393230 BZY393230:BZZ393230 CJU393230:CJV393230 CTQ393230:CTR393230 DDM393230:DDN393230 DNI393230:DNJ393230 DXE393230:DXF393230 EHA393230:EHB393230 EQW393230:EQX393230 FAS393230:FAT393230 FKO393230:FKP393230 FUK393230:FUL393230 GEG393230:GEH393230 GOC393230:GOD393230 GXY393230:GXZ393230 HHU393230:HHV393230 HRQ393230:HRR393230 IBM393230:IBN393230 ILI393230:ILJ393230 IVE393230:IVF393230 JFA393230:JFB393230 JOW393230:JOX393230 JYS393230:JYT393230 KIO393230:KIP393230 KSK393230:KSL393230 LCG393230:LCH393230 LMC393230:LMD393230 LVY393230:LVZ393230 MFU393230:MFV393230 MPQ393230:MPR393230 MZM393230:MZN393230 NJI393230:NJJ393230 NTE393230:NTF393230 ODA393230:ODB393230 OMW393230:OMX393230 OWS393230:OWT393230 PGO393230:PGP393230 PQK393230:PQL393230 QAG393230:QAH393230 QKC393230:QKD393230 QTY393230:QTZ393230 RDU393230:RDV393230 RNQ393230:RNR393230 RXM393230:RXN393230 SHI393230:SHJ393230 SRE393230:SRF393230 TBA393230:TBB393230 TKW393230:TKX393230 TUS393230:TUT393230 UEO393230:UEP393230 UOK393230:UOL393230 UYG393230:UYH393230 VIC393230:VID393230 VRY393230:VRZ393230 WBU393230:WBV393230 WLQ393230:WLR393230 WVM393230:WVN393230 E458766:F458766 JA458766:JB458766 SW458766:SX458766 ACS458766:ACT458766 AMO458766:AMP458766 AWK458766:AWL458766 BGG458766:BGH458766 BQC458766:BQD458766 BZY458766:BZZ458766 CJU458766:CJV458766 CTQ458766:CTR458766 DDM458766:DDN458766 DNI458766:DNJ458766 DXE458766:DXF458766 EHA458766:EHB458766 EQW458766:EQX458766 FAS458766:FAT458766 FKO458766:FKP458766 FUK458766:FUL458766 GEG458766:GEH458766 GOC458766:GOD458766 GXY458766:GXZ458766 HHU458766:HHV458766 HRQ458766:HRR458766 IBM458766:IBN458766 ILI458766:ILJ458766 IVE458766:IVF458766 JFA458766:JFB458766 JOW458766:JOX458766 JYS458766:JYT458766 KIO458766:KIP458766 KSK458766:KSL458766 LCG458766:LCH458766 LMC458766:LMD458766 LVY458766:LVZ458766 MFU458766:MFV458766 MPQ458766:MPR458766 MZM458766:MZN458766 NJI458766:NJJ458766 NTE458766:NTF458766 ODA458766:ODB458766 OMW458766:OMX458766 OWS458766:OWT458766 PGO458766:PGP458766 PQK458766:PQL458766 QAG458766:QAH458766 QKC458766:QKD458766 QTY458766:QTZ458766 RDU458766:RDV458766 RNQ458766:RNR458766 RXM458766:RXN458766 SHI458766:SHJ458766 SRE458766:SRF458766 TBA458766:TBB458766 TKW458766:TKX458766 TUS458766:TUT458766 UEO458766:UEP458766 UOK458766:UOL458766 UYG458766:UYH458766 VIC458766:VID458766 VRY458766:VRZ458766 WBU458766:WBV458766 WLQ458766:WLR458766 WVM458766:WVN458766 E524302:F524302 JA524302:JB524302 SW524302:SX524302 ACS524302:ACT524302 AMO524302:AMP524302 AWK524302:AWL524302 BGG524302:BGH524302 BQC524302:BQD524302 BZY524302:BZZ524302 CJU524302:CJV524302 CTQ524302:CTR524302 DDM524302:DDN524302 DNI524302:DNJ524302 DXE524302:DXF524302 EHA524302:EHB524302 EQW524302:EQX524302 FAS524302:FAT524302 FKO524302:FKP524302 FUK524302:FUL524302 GEG524302:GEH524302 GOC524302:GOD524302 GXY524302:GXZ524302 HHU524302:HHV524302 HRQ524302:HRR524302 IBM524302:IBN524302 ILI524302:ILJ524302 IVE524302:IVF524302 JFA524302:JFB524302 JOW524302:JOX524302 JYS524302:JYT524302 KIO524302:KIP524302 KSK524302:KSL524302 LCG524302:LCH524302 LMC524302:LMD524302 LVY524302:LVZ524302 MFU524302:MFV524302 MPQ524302:MPR524302 MZM524302:MZN524302 NJI524302:NJJ524302 NTE524302:NTF524302 ODA524302:ODB524302 OMW524302:OMX524302 OWS524302:OWT524302 PGO524302:PGP524302 PQK524302:PQL524302 QAG524302:QAH524302 QKC524302:QKD524302 QTY524302:QTZ524302 RDU524302:RDV524302 RNQ524302:RNR524302 RXM524302:RXN524302 SHI524302:SHJ524302 SRE524302:SRF524302 TBA524302:TBB524302 TKW524302:TKX524302 TUS524302:TUT524302 UEO524302:UEP524302 UOK524302:UOL524302 UYG524302:UYH524302 VIC524302:VID524302 VRY524302:VRZ524302 WBU524302:WBV524302 WLQ524302:WLR524302 WVM524302:WVN524302 E589838:F589838 JA589838:JB589838 SW589838:SX589838 ACS589838:ACT589838 AMO589838:AMP589838 AWK589838:AWL589838 BGG589838:BGH589838 BQC589838:BQD589838 BZY589838:BZZ589838 CJU589838:CJV589838 CTQ589838:CTR589838 DDM589838:DDN589838 DNI589838:DNJ589838 DXE589838:DXF589838 EHA589838:EHB589838 EQW589838:EQX589838 FAS589838:FAT589838 FKO589838:FKP589838 FUK589838:FUL589838 GEG589838:GEH589838 GOC589838:GOD589838 GXY589838:GXZ589838 HHU589838:HHV589838 HRQ589838:HRR589838 IBM589838:IBN589838 ILI589838:ILJ589838 IVE589838:IVF589838 JFA589838:JFB589838 JOW589838:JOX589838 JYS589838:JYT589838 KIO589838:KIP589838 KSK589838:KSL589838 LCG589838:LCH589838 LMC589838:LMD589838 LVY589838:LVZ589838 MFU589838:MFV589838 MPQ589838:MPR589838 MZM589838:MZN589838 NJI589838:NJJ589838 NTE589838:NTF589838 ODA589838:ODB589838 OMW589838:OMX589838 OWS589838:OWT589838 PGO589838:PGP589838 PQK589838:PQL589838 QAG589838:QAH589838 QKC589838:QKD589838 QTY589838:QTZ589838 RDU589838:RDV589838 RNQ589838:RNR589838 RXM589838:RXN589838 SHI589838:SHJ589838 SRE589838:SRF589838 TBA589838:TBB589838 TKW589838:TKX589838 TUS589838:TUT589838 UEO589838:UEP589838 UOK589838:UOL589838 UYG589838:UYH589838 VIC589838:VID589838 VRY589838:VRZ589838 WBU589838:WBV589838 WLQ589838:WLR589838 WVM589838:WVN589838 E655374:F655374 JA655374:JB655374 SW655374:SX655374 ACS655374:ACT655374 AMO655374:AMP655374 AWK655374:AWL655374 BGG655374:BGH655374 BQC655374:BQD655374 BZY655374:BZZ655374 CJU655374:CJV655374 CTQ655374:CTR655374 DDM655374:DDN655374 DNI655374:DNJ655374 DXE655374:DXF655374 EHA655374:EHB655374 EQW655374:EQX655374 FAS655374:FAT655374 FKO655374:FKP655374 FUK655374:FUL655374 GEG655374:GEH655374 GOC655374:GOD655374 GXY655374:GXZ655374 HHU655374:HHV655374 HRQ655374:HRR655374 IBM655374:IBN655374 ILI655374:ILJ655374 IVE655374:IVF655374 JFA655374:JFB655374 JOW655374:JOX655374 JYS655374:JYT655374 KIO655374:KIP655374 KSK655374:KSL655374 LCG655374:LCH655374 LMC655374:LMD655374 LVY655374:LVZ655374 MFU655374:MFV655374 MPQ655374:MPR655374 MZM655374:MZN655374 NJI655374:NJJ655374 NTE655374:NTF655374 ODA655374:ODB655374 OMW655374:OMX655374 OWS655374:OWT655374 PGO655374:PGP655374 PQK655374:PQL655374 QAG655374:QAH655374 QKC655374:QKD655374 QTY655374:QTZ655374 RDU655374:RDV655374 RNQ655374:RNR655374 RXM655374:RXN655374 SHI655374:SHJ655374 SRE655374:SRF655374 TBA655374:TBB655374 TKW655374:TKX655374 TUS655374:TUT655374 UEO655374:UEP655374 UOK655374:UOL655374 UYG655374:UYH655374 VIC655374:VID655374 VRY655374:VRZ655374 WBU655374:WBV655374 WLQ655374:WLR655374 WVM655374:WVN655374 E720910:F720910 JA720910:JB720910 SW720910:SX720910 ACS720910:ACT720910 AMO720910:AMP720910 AWK720910:AWL720910 BGG720910:BGH720910 BQC720910:BQD720910 BZY720910:BZZ720910 CJU720910:CJV720910 CTQ720910:CTR720910 DDM720910:DDN720910 DNI720910:DNJ720910 DXE720910:DXF720910 EHA720910:EHB720910 EQW720910:EQX720910 FAS720910:FAT720910 FKO720910:FKP720910 FUK720910:FUL720910 GEG720910:GEH720910 GOC720910:GOD720910 GXY720910:GXZ720910 HHU720910:HHV720910 HRQ720910:HRR720910 IBM720910:IBN720910 ILI720910:ILJ720910 IVE720910:IVF720910 JFA720910:JFB720910 JOW720910:JOX720910 JYS720910:JYT720910 KIO720910:KIP720910 KSK720910:KSL720910 LCG720910:LCH720910 LMC720910:LMD720910 LVY720910:LVZ720910 MFU720910:MFV720910 MPQ720910:MPR720910 MZM720910:MZN720910 NJI720910:NJJ720910 NTE720910:NTF720910 ODA720910:ODB720910 OMW720910:OMX720910 OWS720910:OWT720910 PGO720910:PGP720910 PQK720910:PQL720910 QAG720910:QAH720910 QKC720910:QKD720910 QTY720910:QTZ720910 RDU720910:RDV720910 RNQ720910:RNR720910 RXM720910:RXN720910 SHI720910:SHJ720910 SRE720910:SRF720910 TBA720910:TBB720910 TKW720910:TKX720910 TUS720910:TUT720910 UEO720910:UEP720910 UOK720910:UOL720910 UYG720910:UYH720910 VIC720910:VID720910 VRY720910:VRZ720910 WBU720910:WBV720910 WLQ720910:WLR720910 WVM720910:WVN720910 E786446:F786446 JA786446:JB786446 SW786446:SX786446 ACS786446:ACT786446 AMO786446:AMP786446 AWK786446:AWL786446 BGG786446:BGH786446 BQC786446:BQD786446 BZY786446:BZZ786446 CJU786446:CJV786446 CTQ786446:CTR786446 DDM786446:DDN786446 DNI786446:DNJ786446 DXE786446:DXF786446 EHA786446:EHB786446 EQW786446:EQX786446 FAS786446:FAT786446 FKO786446:FKP786446 FUK786446:FUL786446 GEG786446:GEH786446 GOC786446:GOD786446 GXY786446:GXZ786446 HHU786446:HHV786446 HRQ786446:HRR786446 IBM786446:IBN786446 ILI786446:ILJ786446 IVE786446:IVF786446 JFA786446:JFB786446 JOW786446:JOX786446 JYS786446:JYT786446 KIO786446:KIP786446 KSK786446:KSL786446 LCG786446:LCH786446 LMC786446:LMD786446 LVY786446:LVZ786446 MFU786446:MFV786446 MPQ786446:MPR786446 MZM786446:MZN786446 NJI786446:NJJ786446 NTE786446:NTF786446 ODA786446:ODB786446 OMW786446:OMX786446 OWS786446:OWT786446 PGO786446:PGP786446 PQK786446:PQL786446 QAG786446:QAH786446 QKC786446:QKD786446 QTY786446:QTZ786446 RDU786446:RDV786446 RNQ786446:RNR786446 RXM786446:RXN786446 SHI786446:SHJ786446 SRE786446:SRF786446 TBA786446:TBB786446 TKW786446:TKX786446 TUS786446:TUT786446 UEO786446:UEP786446 UOK786446:UOL786446 UYG786446:UYH786446 VIC786446:VID786446 VRY786446:VRZ786446 WBU786446:WBV786446 WLQ786446:WLR786446 WVM786446:WVN786446 E851982:F851982 JA851982:JB851982 SW851982:SX851982 ACS851982:ACT851982 AMO851982:AMP851982 AWK851982:AWL851982 BGG851982:BGH851982 BQC851982:BQD851982 BZY851982:BZZ851982 CJU851982:CJV851982 CTQ851982:CTR851982 DDM851982:DDN851982 DNI851982:DNJ851982 DXE851982:DXF851982 EHA851982:EHB851982 EQW851982:EQX851982 FAS851982:FAT851982 FKO851982:FKP851982 FUK851982:FUL851982 GEG851982:GEH851982 GOC851982:GOD851982 GXY851982:GXZ851982 HHU851982:HHV851982 HRQ851982:HRR851982 IBM851982:IBN851982 ILI851982:ILJ851982 IVE851982:IVF851982 JFA851982:JFB851982 JOW851982:JOX851982 JYS851982:JYT851982 KIO851982:KIP851982 KSK851982:KSL851982 LCG851982:LCH851982 LMC851982:LMD851982 LVY851982:LVZ851982 MFU851982:MFV851982 MPQ851982:MPR851982 MZM851982:MZN851982 NJI851982:NJJ851982 NTE851982:NTF851982 ODA851982:ODB851982 OMW851982:OMX851982 OWS851982:OWT851982 PGO851982:PGP851982 PQK851982:PQL851982 QAG851982:QAH851982 QKC851982:QKD851982 QTY851982:QTZ851982 RDU851982:RDV851982 RNQ851982:RNR851982 RXM851982:RXN851982 SHI851982:SHJ851982 SRE851982:SRF851982 TBA851982:TBB851982 TKW851982:TKX851982 TUS851982:TUT851982 UEO851982:UEP851982 UOK851982:UOL851982 UYG851982:UYH851982 VIC851982:VID851982 VRY851982:VRZ851982 WBU851982:WBV851982 WLQ851982:WLR851982 WVM851982:WVN851982 E917518:F917518 JA917518:JB917518 SW917518:SX917518 ACS917518:ACT917518 AMO917518:AMP917518 AWK917518:AWL917518 BGG917518:BGH917518 BQC917518:BQD917518 BZY917518:BZZ917518 CJU917518:CJV917518 CTQ917518:CTR917518 DDM917518:DDN917518 DNI917518:DNJ917518 DXE917518:DXF917518 EHA917518:EHB917518 EQW917518:EQX917518 FAS917518:FAT917518 FKO917518:FKP917518 FUK917518:FUL917518 GEG917518:GEH917518 GOC917518:GOD917518 GXY917518:GXZ917518 HHU917518:HHV917518 HRQ917518:HRR917518 IBM917518:IBN917518 ILI917518:ILJ917518 IVE917518:IVF917518 JFA917518:JFB917518 JOW917518:JOX917518 JYS917518:JYT917518 KIO917518:KIP917518 KSK917518:KSL917518 LCG917518:LCH917518 LMC917518:LMD917518 LVY917518:LVZ917518 MFU917518:MFV917518 MPQ917518:MPR917518 MZM917518:MZN917518 NJI917518:NJJ917518 NTE917518:NTF917518 ODA917518:ODB917518 OMW917518:OMX917518 OWS917518:OWT917518 PGO917518:PGP917518 PQK917518:PQL917518 QAG917518:QAH917518 QKC917518:QKD917518 QTY917518:QTZ917518 RDU917518:RDV917518 RNQ917518:RNR917518 RXM917518:RXN917518 SHI917518:SHJ917518 SRE917518:SRF917518 TBA917518:TBB917518 TKW917518:TKX917518 TUS917518:TUT917518 UEO917518:UEP917518 UOK917518:UOL917518 UYG917518:UYH917518 VIC917518:VID917518 VRY917518:VRZ917518 WBU917518:WBV917518 WLQ917518:WLR917518 WVM917518:WVN917518 E983054:F983054 JA983054:JB983054 SW983054:SX983054 ACS983054:ACT983054 AMO983054:AMP983054 AWK983054:AWL983054 BGG983054:BGH983054 BQC983054:BQD983054 BZY983054:BZZ983054 CJU983054:CJV983054 CTQ983054:CTR983054 DDM983054:DDN983054 DNI983054:DNJ983054 DXE983054:DXF983054 EHA983054:EHB983054 EQW983054:EQX983054 FAS983054:FAT983054 FKO983054:FKP983054 FUK983054:FUL983054 GEG983054:GEH983054 GOC983054:GOD983054 GXY983054:GXZ983054 HHU983054:HHV983054 HRQ983054:HRR983054 IBM983054:IBN983054 ILI983054:ILJ983054 IVE983054:IVF983054 JFA983054:JFB983054 JOW983054:JOX983054 JYS983054:JYT983054 KIO983054:KIP983054 KSK983054:KSL983054 LCG983054:LCH983054 LMC983054:LMD983054 LVY983054:LVZ983054 MFU983054:MFV983054 MPQ983054:MPR983054 MZM983054:MZN983054 NJI983054:NJJ983054 NTE983054:NTF983054 ODA983054:ODB983054 OMW983054:OMX983054 OWS983054:OWT983054 PGO983054:PGP983054 PQK983054:PQL983054 QAG983054:QAH983054 QKC983054:QKD983054 QTY983054:QTZ983054 RDU983054:RDV983054 RNQ983054:RNR983054 RXM983054:RXN983054 SHI983054:SHJ983054 SRE983054:SRF983054 TBA983054:TBB983054 TKW983054:TKX983054 TUS983054:TUT983054 UEO983054:UEP983054 UOK983054:UOL983054 UYG983054:UYH983054 VIC983054:VID983054 VRY983054:VRZ983054 WBU983054:WBV983054 WLQ983054:WLR983054 WVM983054:WVN983054 I14:J14 JE14:JF14 TA14:TB14 ACW14:ACX14 AMS14:AMT14 AWO14:AWP14 BGK14:BGL14 BQG14:BQH14 CAC14:CAD14 CJY14:CJZ14 CTU14:CTV14 DDQ14:DDR14 DNM14:DNN14 DXI14:DXJ14 EHE14:EHF14 ERA14:ERB14 FAW14:FAX14 FKS14:FKT14 FUO14:FUP14 GEK14:GEL14 GOG14:GOH14 GYC14:GYD14 HHY14:HHZ14 HRU14:HRV14 IBQ14:IBR14 ILM14:ILN14 IVI14:IVJ14 JFE14:JFF14 JPA14:JPB14 JYW14:JYX14 KIS14:KIT14 KSO14:KSP14 LCK14:LCL14 LMG14:LMH14 LWC14:LWD14 MFY14:MFZ14 MPU14:MPV14 MZQ14:MZR14 NJM14:NJN14 NTI14:NTJ14 ODE14:ODF14 ONA14:ONB14 OWW14:OWX14 PGS14:PGT14 PQO14:PQP14 QAK14:QAL14 QKG14:QKH14 QUC14:QUD14 RDY14:RDZ14 RNU14:RNV14 RXQ14:RXR14 SHM14:SHN14 SRI14:SRJ14 TBE14:TBF14 TLA14:TLB14 TUW14:TUX14 UES14:UET14 UOO14:UOP14 UYK14:UYL14 VIG14:VIH14 VSC14:VSD14 WBY14:WBZ14 WLU14:WLV14 WVQ14:WVR14 I65550:J65550 JE65550:JF65550 TA65550:TB65550 ACW65550:ACX65550 AMS65550:AMT65550 AWO65550:AWP65550 BGK65550:BGL65550 BQG65550:BQH65550 CAC65550:CAD65550 CJY65550:CJZ65550 CTU65550:CTV65550 DDQ65550:DDR65550 DNM65550:DNN65550 DXI65550:DXJ65550 EHE65550:EHF65550 ERA65550:ERB65550 FAW65550:FAX65550 FKS65550:FKT65550 FUO65550:FUP65550 GEK65550:GEL65550 GOG65550:GOH65550 GYC65550:GYD65550 HHY65550:HHZ65550 HRU65550:HRV65550 IBQ65550:IBR65550 ILM65550:ILN65550 IVI65550:IVJ65550 JFE65550:JFF65550 JPA65550:JPB65550 JYW65550:JYX65550 KIS65550:KIT65550 KSO65550:KSP65550 LCK65550:LCL65550 LMG65550:LMH65550 LWC65550:LWD65550 MFY65550:MFZ65550 MPU65550:MPV65550 MZQ65550:MZR65550 NJM65550:NJN65550 NTI65550:NTJ65550 ODE65550:ODF65550 ONA65550:ONB65550 OWW65550:OWX65550 PGS65550:PGT65550 PQO65550:PQP65550 QAK65550:QAL65550 QKG65550:QKH65550 QUC65550:QUD65550 RDY65550:RDZ65550 RNU65550:RNV65550 RXQ65550:RXR65550 SHM65550:SHN65550 SRI65550:SRJ65550 TBE65550:TBF65550 TLA65550:TLB65550 TUW65550:TUX65550 UES65550:UET65550 UOO65550:UOP65550 UYK65550:UYL65550 VIG65550:VIH65550 VSC65550:VSD65550 WBY65550:WBZ65550 WLU65550:WLV65550 WVQ65550:WVR65550 I131086:J131086 JE131086:JF131086 TA131086:TB131086 ACW131086:ACX131086 AMS131086:AMT131086 AWO131086:AWP131086 BGK131086:BGL131086 BQG131086:BQH131086 CAC131086:CAD131086 CJY131086:CJZ131086 CTU131086:CTV131086 DDQ131086:DDR131086 DNM131086:DNN131086 DXI131086:DXJ131086 EHE131086:EHF131086 ERA131086:ERB131086 FAW131086:FAX131086 FKS131086:FKT131086 FUO131086:FUP131086 GEK131086:GEL131086 GOG131086:GOH131086 GYC131086:GYD131086 HHY131086:HHZ131086 HRU131086:HRV131086 IBQ131086:IBR131086 ILM131086:ILN131086 IVI131086:IVJ131086 JFE131086:JFF131086 JPA131086:JPB131086 JYW131086:JYX131086 KIS131086:KIT131086 KSO131086:KSP131086 LCK131086:LCL131086 LMG131086:LMH131086 LWC131086:LWD131086 MFY131086:MFZ131086 MPU131086:MPV131086 MZQ131086:MZR131086 NJM131086:NJN131086 NTI131086:NTJ131086 ODE131086:ODF131086 ONA131086:ONB131086 OWW131086:OWX131086 PGS131086:PGT131086 PQO131086:PQP131086 QAK131086:QAL131086 QKG131086:QKH131086 QUC131086:QUD131086 RDY131086:RDZ131086 RNU131086:RNV131086 RXQ131086:RXR131086 SHM131086:SHN131086 SRI131086:SRJ131086 TBE131086:TBF131086 TLA131086:TLB131086 TUW131086:TUX131086 UES131086:UET131086 UOO131086:UOP131086 UYK131086:UYL131086 VIG131086:VIH131086 VSC131086:VSD131086 WBY131086:WBZ131086 WLU131086:WLV131086 WVQ131086:WVR131086 I196622:J196622 JE196622:JF196622 TA196622:TB196622 ACW196622:ACX196622 AMS196622:AMT196622 AWO196622:AWP196622 BGK196622:BGL196622 BQG196622:BQH196622 CAC196622:CAD196622 CJY196622:CJZ196622 CTU196622:CTV196622 DDQ196622:DDR196622 DNM196622:DNN196622 DXI196622:DXJ196622 EHE196622:EHF196622 ERA196622:ERB196622 FAW196622:FAX196622 FKS196622:FKT196622 FUO196622:FUP196622 GEK196622:GEL196622 GOG196622:GOH196622 GYC196622:GYD196622 HHY196622:HHZ196622 HRU196622:HRV196622 IBQ196622:IBR196622 ILM196622:ILN196622 IVI196622:IVJ196622 JFE196622:JFF196622 JPA196622:JPB196622 JYW196622:JYX196622 KIS196622:KIT196622 KSO196622:KSP196622 LCK196622:LCL196622 LMG196622:LMH196622 LWC196622:LWD196622 MFY196622:MFZ196622 MPU196622:MPV196622 MZQ196622:MZR196622 NJM196622:NJN196622 NTI196622:NTJ196622 ODE196622:ODF196622 ONA196622:ONB196622 OWW196622:OWX196622 PGS196622:PGT196622 PQO196622:PQP196622 QAK196622:QAL196622 QKG196622:QKH196622 QUC196622:QUD196622 RDY196622:RDZ196622 RNU196622:RNV196622 RXQ196622:RXR196622 SHM196622:SHN196622 SRI196622:SRJ196622 TBE196622:TBF196622 TLA196622:TLB196622 TUW196622:TUX196622 UES196622:UET196622 UOO196622:UOP196622 UYK196622:UYL196622 VIG196622:VIH196622 VSC196622:VSD196622 WBY196622:WBZ196622 WLU196622:WLV196622 WVQ196622:WVR196622 I262158:J262158 JE262158:JF262158 TA262158:TB262158 ACW262158:ACX262158 AMS262158:AMT262158 AWO262158:AWP262158 BGK262158:BGL262158 BQG262158:BQH262158 CAC262158:CAD262158 CJY262158:CJZ262158 CTU262158:CTV262158 DDQ262158:DDR262158 DNM262158:DNN262158 DXI262158:DXJ262158 EHE262158:EHF262158 ERA262158:ERB262158 FAW262158:FAX262158 FKS262158:FKT262158 FUO262158:FUP262158 GEK262158:GEL262158 GOG262158:GOH262158 GYC262158:GYD262158 HHY262158:HHZ262158 HRU262158:HRV262158 IBQ262158:IBR262158 ILM262158:ILN262158 IVI262158:IVJ262158 JFE262158:JFF262158 JPA262158:JPB262158 JYW262158:JYX262158 KIS262158:KIT262158 KSO262158:KSP262158 LCK262158:LCL262158 LMG262158:LMH262158 LWC262158:LWD262158 MFY262158:MFZ262158 MPU262158:MPV262158 MZQ262158:MZR262158 NJM262158:NJN262158 NTI262158:NTJ262158 ODE262158:ODF262158 ONA262158:ONB262158 OWW262158:OWX262158 PGS262158:PGT262158 PQO262158:PQP262158 QAK262158:QAL262158 QKG262158:QKH262158 QUC262158:QUD262158 RDY262158:RDZ262158 RNU262158:RNV262158 RXQ262158:RXR262158 SHM262158:SHN262158 SRI262158:SRJ262158 TBE262158:TBF262158 TLA262158:TLB262158 TUW262158:TUX262158 UES262158:UET262158 UOO262158:UOP262158 UYK262158:UYL262158 VIG262158:VIH262158 VSC262158:VSD262158 WBY262158:WBZ262158 WLU262158:WLV262158 WVQ262158:WVR262158 I327694:J327694 JE327694:JF327694 TA327694:TB327694 ACW327694:ACX327694 AMS327694:AMT327694 AWO327694:AWP327694 BGK327694:BGL327694 BQG327694:BQH327694 CAC327694:CAD327694 CJY327694:CJZ327694 CTU327694:CTV327694 DDQ327694:DDR327694 DNM327694:DNN327694 DXI327694:DXJ327694 EHE327694:EHF327694 ERA327694:ERB327694 FAW327694:FAX327694 FKS327694:FKT327694 FUO327694:FUP327694 GEK327694:GEL327694 GOG327694:GOH327694 GYC327694:GYD327694 HHY327694:HHZ327694 HRU327694:HRV327694 IBQ327694:IBR327694 ILM327694:ILN327694 IVI327694:IVJ327694 JFE327694:JFF327694 JPA327694:JPB327694 JYW327694:JYX327694 KIS327694:KIT327694 KSO327694:KSP327694 LCK327694:LCL327694 LMG327694:LMH327694 LWC327694:LWD327694 MFY327694:MFZ327694 MPU327694:MPV327694 MZQ327694:MZR327694 NJM327694:NJN327694 NTI327694:NTJ327694 ODE327694:ODF327694 ONA327694:ONB327694 OWW327694:OWX327694 PGS327694:PGT327694 PQO327694:PQP327694 QAK327694:QAL327694 QKG327694:QKH327694 QUC327694:QUD327694 RDY327694:RDZ327694 RNU327694:RNV327694 RXQ327694:RXR327694 SHM327694:SHN327694 SRI327694:SRJ327694 TBE327694:TBF327694 TLA327694:TLB327694 TUW327694:TUX327694 UES327694:UET327694 UOO327694:UOP327694 UYK327694:UYL327694 VIG327694:VIH327694 VSC327694:VSD327694 WBY327694:WBZ327694 WLU327694:WLV327694 WVQ327694:WVR327694 I393230:J393230 JE393230:JF393230 TA393230:TB393230 ACW393230:ACX393230 AMS393230:AMT393230 AWO393230:AWP393230 BGK393230:BGL393230 BQG393230:BQH393230 CAC393230:CAD393230 CJY393230:CJZ393230 CTU393230:CTV393230 DDQ393230:DDR393230 DNM393230:DNN393230 DXI393230:DXJ393230 EHE393230:EHF393230 ERA393230:ERB393230 FAW393230:FAX393230 FKS393230:FKT393230 FUO393230:FUP393230 GEK393230:GEL393230 GOG393230:GOH393230 GYC393230:GYD393230 HHY393230:HHZ393230 HRU393230:HRV393230 IBQ393230:IBR393230 ILM393230:ILN393230 IVI393230:IVJ393230 JFE393230:JFF393230 JPA393230:JPB393230 JYW393230:JYX393230 KIS393230:KIT393230 KSO393230:KSP393230 LCK393230:LCL393230 LMG393230:LMH393230 LWC393230:LWD393230 MFY393230:MFZ393230 MPU393230:MPV393230 MZQ393230:MZR393230 NJM393230:NJN393230 NTI393230:NTJ393230 ODE393230:ODF393230 ONA393230:ONB393230 OWW393230:OWX393230 PGS393230:PGT393230 PQO393230:PQP393230 QAK393230:QAL393230 QKG393230:QKH393230 QUC393230:QUD393230 RDY393230:RDZ393230 RNU393230:RNV393230 RXQ393230:RXR393230 SHM393230:SHN393230 SRI393230:SRJ393230 TBE393230:TBF393230 TLA393230:TLB393230 TUW393230:TUX393230 UES393230:UET393230 UOO393230:UOP393230 UYK393230:UYL393230 VIG393230:VIH393230 VSC393230:VSD393230 WBY393230:WBZ393230 WLU393230:WLV393230 WVQ393230:WVR393230 I458766:J458766 JE458766:JF458766 TA458766:TB458766 ACW458766:ACX458766 AMS458766:AMT458766 AWO458766:AWP458766 BGK458766:BGL458766 BQG458766:BQH458766 CAC458766:CAD458766 CJY458766:CJZ458766 CTU458766:CTV458766 DDQ458766:DDR458766 DNM458766:DNN458766 DXI458766:DXJ458766 EHE458766:EHF458766 ERA458766:ERB458766 FAW458766:FAX458766 FKS458766:FKT458766 FUO458766:FUP458766 GEK458766:GEL458766 GOG458766:GOH458766 GYC458766:GYD458766 HHY458766:HHZ458766 HRU458766:HRV458766 IBQ458766:IBR458766 ILM458766:ILN458766 IVI458766:IVJ458766 JFE458766:JFF458766 JPA458766:JPB458766 JYW458766:JYX458766 KIS458766:KIT458766 KSO458766:KSP458766 LCK458766:LCL458766 LMG458766:LMH458766 LWC458766:LWD458766 MFY458766:MFZ458766 MPU458766:MPV458766 MZQ458766:MZR458766 NJM458766:NJN458766 NTI458766:NTJ458766 ODE458766:ODF458766 ONA458766:ONB458766 OWW458766:OWX458766 PGS458766:PGT458766 PQO458766:PQP458766 QAK458766:QAL458766 QKG458766:QKH458766 QUC458766:QUD458766 RDY458766:RDZ458766 RNU458766:RNV458766 RXQ458766:RXR458766 SHM458766:SHN458766 SRI458766:SRJ458766 TBE458766:TBF458766 TLA458766:TLB458766 TUW458766:TUX458766 UES458766:UET458766 UOO458766:UOP458766 UYK458766:UYL458766 VIG458766:VIH458766 VSC458766:VSD458766 WBY458766:WBZ458766 WLU458766:WLV458766 WVQ458766:WVR458766 I524302:J524302 JE524302:JF524302 TA524302:TB524302 ACW524302:ACX524302 AMS524302:AMT524302 AWO524302:AWP524302 BGK524302:BGL524302 BQG524302:BQH524302 CAC524302:CAD524302 CJY524302:CJZ524302 CTU524302:CTV524302 DDQ524302:DDR524302 DNM524302:DNN524302 DXI524302:DXJ524302 EHE524302:EHF524302 ERA524302:ERB524302 FAW524302:FAX524302 FKS524302:FKT524302 FUO524302:FUP524302 GEK524302:GEL524302 GOG524302:GOH524302 GYC524302:GYD524302 HHY524302:HHZ524302 HRU524302:HRV524302 IBQ524302:IBR524302 ILM524302:ILN524302 IVI524302:IVJ524302 JFE524302:JFF524302 JPA524302:JPB524302 JYW524302:JYX524302 KIS524302:KIT524302 KSO524302:KSP524302 LCK524302:LCL524302 LMG524302:LMH524302 LWC524302:LWD524302 MFY524302:MFZ524302 MPU524302:MPV524302 MZQ524302:MZR524302 NJM524302:NJN524302 NTI524302:NTJ524302 ODE524302:ODF524302 ONA524302:ONB524302 OWW524302:OWX524302 PGS524302:PGT524302 PQO524302:PQP524302 QAK524302:QAL524302 QKG524302:QKH524302 QUC524302:QUD524302 RDY524302:RDZ524302 RNU524302:RNV524302 RXQ524302:RXR524302 SHM524302:SHN524302 SRI524302:SRJ524302 TBE524302:TBF524302 TLA524302:TLB524302 TUW524302:TUX524302 UES524302:UET524302 UOO524302:UOP524302 UYK524302:UYL524302 VIG524302:VIH524302 VSC524302:VSD524302 WBY524302:WBZ524302 WLU524302:WLV524302 WVQ524302:WVR524302 I589838:J589838 JE589838:JF589838 TA589838:TB589838 ACW589838:ACX589838 AMS589838:AMT589838 AWO589838:AWP589838 BGK589838:BGL589838 BQG589838:BQH589838 CAC589838:CAD589838 CJY589838:CJZ589838 CTU589838:CTV589838 DDQ589838:DDR589838 DNM589838:DNN589838 DXI589838:DXJ589838 EHE589838:EHF589838 ERA589838:ERB589838 FAW589838:FAX589838 FKS589838:FKT589838 FUO589838:FUP589838 GEK589838:GEL589838 GOG589838:GOH589838 GYC589838:GYD589838 HHY589838:HHZ589838 HRU589838:HRV589838 IBQ589838:IBR589838 ILM589838:ILN589838 IVI589838:IVJ589838 JFE589838:JFF589838 JPA589838:JPB589838 JYW589838:JYX589838 KIS589838:KIT589838 KSO589838:KSP589838 LCK589838:LCL589838 LMG589838:LMH589838 LWC589838:LWD589838 MFY589838:MFZ589838 MPU589838:MPV589838 MZQ589838:MZR589838 NJM589838:NJN589838 NTI589838:NTJ589838 ODE589838:ODF589838 ONA589838:ONB589838 OWW589838:OWX589838 PGS589838:PGT589838 PQO589838:PQP589838 QAK589838:QAL589838 QKG589838:QKH589838 QUC589838:QUD589838 RDY589838:RDZ589838 RNU589838:RNV589838 RXQ589838:RXR589838 SHM589838:SHN589838 SRI589838:SRJ589838 TBE589838:TBF589838 TLA589838:TLB589838 TUW589838:TUX589838 UES589838:UET589838 UOO589838:UOP589838 UYK589838:UYL589838 VIG589838:VIH589838 VSC589838:VSD589838 WBY589838:WBZ589838 WLU589838:WLV589838 WVQ589838:WVR589838 I655374:J655374 JE655374:JF655374 TA655374:TB655374 ACW655374:ACX655374 AMS655374:AMT655374 AWO655374:AWP655374 BGK655374:BGL655374 BQG655374:BQH655374 CAC655374:CAD655374 CJY655374:CJZ655374 CTU655374:CTV655374 DDQ655374:DDR655374 DNM655374:DNN655374 DXI655374:DXJ655374 EHE655374:EHF655374 ERA655374:ERB655374 FAW655374:FAX655374 FKS655374:FKT655374 FUO655374:FUP655374 GEK655374:GEL655374 GOG655374:GOH655374 GYC655374:GYD655374 HHY655374:HHZ655374 HRU655374:HRV655374 IBQ655374:IBR655374 ILM655374:ILN655374 IVI655374:IVJ655374 JFE655374:JFF655374 JPA655374:JPB655374 JYW655374:JYX655374 KIS655374:KIT655374 KSO655374:KSP655374 LCK655374:LCL655374 LMG655374:LMH655374 LWC655374:LWD655374 MFY655374:MFZ655374 MPU655374:MPV655374 MZQ655374:MZR655374 NJM655374:NJN655374 NTI655374:NTJ655374 ODE655374:ODF655374 ONA655374:ONB655374 OWW655374:OWX655374 PGS655374:PGT655374 PQO655374:PQP655374 QAK655374:QAL655374 QKG655374:QKH655374 QUC655374:QUD655374 RDY655374:RDZ655374 RNU655374:RNV655374 RXQ655374:RXR655374 SHM655374:SHN655374 SRI655374:SRJ655374 TBE655374:TBF655374 TLA655374:TLB655374 TUW655374:TUX655374 UES655374:UET655374 UOO655374:UOP655374 UYK655374:UYL655374 VIG655374:VIH655374 VSC655374:VSD655374 WBY655374:WBZ655374 WLU655374:WLV655374 WVQ655374:WVR655374 I720910:J720910 JE720910:JF720910 TA720910:TB720910 ACW720910:ACX720910 AMS720910:AMT720910 AWO720910:AWP720910 BGK720910:BGL720910 BQG720910:BQH720910 CAC720910:CAD720910 CJY720910:CJZ720910 CTU720910:CTV720910 DDQ720910:DDR720910 DNM720910:DNN720910 DXI720910:DXJ720910 EHE720910:EHF720910 ERA720910:ERB720910 FAW720910:FAX720910 FKS720910:FKT720910 FUO720910:FUP720910 GEK720910:GEL720910 GOG720910:GOH720910 GYC720910:GYD720910 HHY720910:HHZ720910 HRU720910:HRV720910 IBQ720910:IBR720910 ILM720910:ILN720910 IVI720910:IVJ720910 JFE720910:JFF720910 JPA720910:JPB720910 JYW720910:JYX720910 KIS720910:KIT720910 KSO720910:KSP720910 LCK720910:LCL720910 LMG720910:LMH720910 LWC720910:LWD720910 MFY720910:MFZ720910 MPU720910:MPV720910 MZQ720910:MZR720910 NJM720910:NJN720910 NTI720910:NTJ720910 ODE720910:ODF720910 ONA720910:ONB720910 OWW720910:OWX720910 PGS720910:PGT720910 PQO720910:PQP720910 QAK720910:QAL720910 QKG720910:QKH720910 QUC720910:QUD720910 RDY720910:RDZ720910 RNU720910:RNV720910 RXQ720910:RXR720910 SHM720910:SHN720910 SRI720910:SRJ720910 TBE720910:TBF720910 TLA720910:TLB720910 TUW720910:TUX720910 UES720910:UET720910 UOO720910:UOP720910 UYK720910:UYL720910 VIG720910:VIH720910 VSC720910:VSD720910 WBY720910:WBZ720910 WLU720910:WLV720910 WVQ720910:WVR720910 I786446:J786446 JE786446:JF786446 TA786446:TB786446 ACW786446:ACX786446 AMS786446:AMT786446 AWO786446:AWP786446 BGK786446:BGL786446 BQG786446:BQH786446 CAC786446:CAD786446 CJY786446:CJZ786446 CTU786446:CTV786446 DDQ786446:DDR786446 DNM786446:DNN786446 DXI786446:DXJ786446 EHE786446:EHF786446 ERA786446:ERB786446 FAW786446:FAX786446 FKS786446:FKT786446 FUO786446:FUP786446 GEK786446:GEL786446 GOG786446:GOH786446 GYC786446:GYD786446 HHY786446:HHZ786446 HRU786446:HRV786446 IBQ786446:IBR786446 ILM786446:ILN786446 IVI786446:IVJ786446 JFE786446:JFF786446 JPA786446:JPB786446 JYW786446:JYX786446 KIS786446:KIT786446 KSO786446:KSP786446 LCK786446:LCL786446 LMG786446:LMH786446 LWC786446:LWD786446 MFY786446:MFZ786446 MPU786446:MPV786446 MZQ786446:MZR786446 NJM786446:NJN786446 NTI786446:NTJ786446 ODE786446:ODF786446 ONA786446:ONB786446 OWW786446:OWX786446 PGS786446:PGT786446 PQO786446:PQP786446 QAK786446:QAL786446 QKG786446:QKH786446 QUC786446:QUD786446 RDY786446:RDZ786446 RNU786446:RNV786446 RXQ786446:RXR786446 SHM786446:SHN786446 SRI786446:SRJ786446 TBE786446:TBF786446 TLA786446:TLB786446 TUW786446:TUX786446 UES786446:UET786446 UOO786446:UOP786446 UYK786446:UYL786446 VIG786446:VIH786446 VSC786446:VSD786446 WBY786446:WBZ786446 WLU786446:WLV786446 WVQ786446:WVR786446 I851982:J851982 JE851982:JF851982 TA851982:TB851982 ACW851982:ACX851982 AMS851982:AMT851982 AWO851982:AWP851982 BGK851982:BGL851982 BQG851982:BQH851982 CAC851982:CAD851982 CJY851982:CJZ851982 CTU851982:CTV851982 DDQ851982:DDR851982 DNM851982:DNN851982 DXI851982:DXJ851982 EHE851982:EHF851982 ERA851982:ERB851982 FAW851982:FAX851982 FKS851982:FKT851982 FUO851982:FUP851982 GEK851982:GEL851982 GOG851982:GOH851982 GYC851982:GYD851982 HHY851982:HHZ851982 HRU851982:HRV851982 IBQ851982:IBR851982 ILM851982:ILN851982 IVI851982:IVJ851982 JFE851982:JFF851982 JPA851982:JPB851982 JYW851982:JYX851982 KIS851982:KIT851982 KSO851982:KSP851982 LCK851982:LCL851982 LMG851982:LMH851982 LWC851982:LWD851982 MFY851982:MFZ851982 MPU851982:MPV851982 MZQ851982:MZR851982 NJM851982:NJN851982 NTI851982:NTJ851982 ODE851982:ODF851982 ONA851982:ONB851982 OWW851982:OWX851982 PGS851982:PGT851982 PQO851982:PQP851982 QAK851982:QAL851982 QKG851982:QKH851982 QUC851982:QUD851982 RDY851982:RDZ851982 RNU851982:RNV851982 RXQ851982:RXR851982 SHM851982:SHN851982 SRI851982:SRJ851982 TBE851982:TBF851982 TLA851982:TLB851982 TUW851982:TUX851982 UES851982:UET851982 UOO851982:UOP851982 UYK851982:UYL851982 VIG851982:VIH851982 VSC851982:VSD851982 WBY851982:WBZ851982 WLU851982:WLV851982 WVQ851982:WVR851982 I917518:J917518 JE917518:JF917518 TA917518:TB917518 ACW917518:ACX917518 AMS917518:AMT917518 AWO917518:AWP917518 BGK917518:BGL917518 BQG917518:BQH917518 CAC917518:CAD917518 CJY917518:CJZ917518 CTU917518:CTV917518 DDQ917518:DDR917518 DNM917518:DNN917518 DXI917518:DXJ917518 EHE917518:EHF917518 ERA917518:ERB917518 FAW917518:FAX917518 FKS917518:FKT917518 FUO917518:FUP917518 GEK917518:GEL917518 GOG917518:GOH917518 GYC917518:GYD917518 HHY917518:HHZ917518 HRU917518:HRV917518 IBQ917518:IBR917518 ILM917518:ILN917518 IVI917518:IVJ917518 JFE917518:JFF917518 JPA917518:JPB917518 JYW917518:JYX917518 KIS917518:KIT917518 KSO917518:KSP917518 LCK917518:LCL917518 LMG917518:LMH917518 LWC917518:LWD917518 MFY917518:MFZ917518 MPU917518:MPV917518 MZQ917518:MZR917518 NJM917518:NJN917518 NTI917518:NTJ917518 ODE917518:ODF917518 ONA917518:ONB917518 OWW917518:OWX917518 PGS917518:PGT917518 PQO917518:PQP917518 QAK917518:QAL917518 QKG917518:QKH917518 QUC917518:QUD917518 RDY917518:RDZ917518 RNU917518:RNV917518 RXQ917518:RXR917518 SHM917518:SHN917518 SRI917518:SRJ917518 TBE917518:TBF917518 TLA917518:TLB917518 TUW917518:TUX917518 UES917518:UET917518 UOO917518:UOP917518 UYK917518:UYL917518 VIG917518:VIH917518 VSC917518:VSD917518 WBY917518:WBZ917518 WLU917518:WLV917518 WVQ917518:WVR917518 I983054:J983054 JE983054:JF983054 TA983054:TB983054 ACW983054:ACX983054 AMS983054:AMT983054 AWO983054:AWP983054 BGK983054:BGL983054 BQG983054:BQH983054 CAC983054:CAD983054 CJY983054:CJZ983054 CTU983054:CTV983054 DDQ983054:DDR983054 DNM983054:DNN983054 DXI983054:DXJ983054 EHE983054:EHF983054 ERA983054:ERB983054 FAW983054:FAX983054 FKS983054:FKT983054 FUO983054:FUP983054 GEK983054:GEL983054 GOG983054:GOH983054 GYC983054:GYD983054 HHY983054:HHZ983054 HRU983054:HRV983054 IBQ983054:IBR983054 ILM983054:ILN983054 IVI983054:IVJ983054 JFE983054:JFF983054 JPA983054:JPB983054 JYW983054:JYX983054 KIS983054:KIT983054 KSO983054:KSP983054 LCK983054:LCL983054 LMG983054:LMH983054 LWC983054:LWD983054 MFY983054:MFZ983054 MPU983054:MPV983054 MZQ983054:MZR983054 NJM983054:NJN983054 NTI983054:NTJ983054 ODE983054:ODF983054 ONA983054:ONB983054 OWW983054:OWX983054 PGS983054:PGT983054 PQO983054:PQP983054 QAK983054:QAL983054 QKG983054:QKH983054 QUC983054:QUD983054 RDY983054:RDZ983054 RNU983054:RNV983054 RXQ983054:RXR983054 SHM983054:SHN983054 SRI983054:SRJ983054 TBE983054:TBF983054 TLA983054:TLB983054 TUW983054:TUX983054 UES983054:UET983054 UOO983054:UOP983054 UYK983054:UYL983054 VIG983054:VIH983054 VSC983054:VSD983054 WBY983054:WBZ983054 WLU983054:WLV983054 WVQ983054:WVR983054" xr:uid="{563775C9-9262-436D-8BE4-83C979C947C0}"/>
  </dataValidations>
  <printOptions horizontalCentered="1"/>
  <pageMargins left="0.23622047244094491" right="0.23622047244094491" top="0.74803149606299213" bottom="0.74803149606299213" header="0.31496062992125984" footer="0.31496062992125984"/>
  <pageSetup paperSize="9" scale="51" orientation="landscape" blackAndWhite="1" errors="blank"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F2E91C-437D-46AC-917E-DECFDAA936BB}">
  <sheetPr>
    <tabColor rgb="FFFFC000"/>
    <pageSetUpPr fitToPage="1"/>
  </sheetPr>
  <dimension ref="A1:AL58"/>
  <sheetViews>
    <sheetView showZeros="0" view="pageBreakPreview" topLeftCell="A5" zoomScale="85" zoomScaleNormal="100" zoomScaleSheetLayoutView="85" workbookViewId="0">
      <selection activeCell="B8" sqref="B8:E8"/>
    </sheetView>
  </sheetViews>
  <sheetFormatPr defaultColWidth="9" defaultRowHeight="15" customHeight="1"/>
  <cols>
    <col min="1" max="1" width="19.44140625" style="395" bestFit="1" customWidth="1"/>
    <col min="2" max="2" width="15.44140625" style="395" customWidth="1"/>
    <col min="3" max="3" width="13.109375" style="395" customWidth="1"/>
    <col min="4" max="6" width="9.33203125" style="395" customWidth="1"/>
    <col min="7" max="7" width="7.44140625" style="395" bestFit="1" customWidth="1"/>
    <col min="8" max="19" width="4" style="395" customWidth="1"/>
    <col min="20" max="20" width="15.44140625" style="395" bestFit="1" customWidth="1"/>
    <col min="21" max="22" width="4.33203125" style="396" customWidth="1"/>
    <col min="23" max="30" width="6.6640625" style="395" customWidth="1"/>
    <col min="31" max="31" width="38.109375" style="395" customWidth="1"/>
    <col min="32" max="33" width="9" style="395"/>
    <col min="34" max="34" width="9" style="395" hidden="1" customWidth="1"/>
    <col min="35" max="35" width="12.6640625" style="395" hidden="1" customWidth="1"/>
    <col min="36" max="36" width="13.6640625" style="395" hidden="1" customWidth="1"/>
    <col min="37" max="37" width="11.88671875" style="395" hidden="1" customWidth="1"/>
    <col min="38" max="38" width="9" style="395" hidden="1" customWidth="1"/>
    <col min="39" max="16384" width="9" style="395"/>
  </cols>
  <sheetData>
    <row r="1" spans="1:37" s="363" customFormat="1" ht="13.2">
      <c r="A1" s="994" t="s">
        <v>274</v>
      </c>
      <c r="B1" s="994"/>
      <c r="C1" s="994"/>
      <c r="U1" s="455"/>
      <c r="V1" s="455"/>
    </row>
    <row r="2" spans="1:37" s="363" customFormat="1" ht="14.4">
      <c r="C2" s="454"/>
      <c r="U2" s="437"/>
      <c r="V2" s="396"/>
    </row>
    <row r="3" spans="1:37" ht="24.9" customHeight="1">
      <c r="C3" s="995" t="s">
        <v>275</v>
      </c>
      <c r="D3" s="995"/>
      <c r="E3" s="995"/>
      <c r="F3" s="995"/>
      <c r="G3" s="995"/>
      <c r="H3" s="995"/>
      <c r="I3" s="995"/>
      <c r="J3" s="995"/>
      <c r="K3" s="995"/>
      <c r="L3" s="995"/>
      <c r="M3" s="995"/>
      <c r="N3" s="995"/>
      <c r="O3" s="995"/>
      <c r="P3" s="995"/>
      <c r="Q3" s="995"/>
      <c r="R3" s="995"/>
      <c r="S3" s="995"/>
      <c r="T3" s="995"/>
      <c r="U3" s="995"/>
      <c r="V3" s="995"/>
      <c r="W3" s="995"/>
      <c r="X3" s="995"/>
      <c r="Y3" s="995"/>
      <c r="Z3" s="995"/>
      <c r="AA3" s="995"/>
      <c r="AB3" s="995"/>
      <c r="AC3" s="995"/>
      <c r="AD3" s="995"/>
      <c r="AE3" s="995"/>
    </row>
    <row r="4" spans="1:37" ht="17.25" customHeight="1">
      <c r="C4" s="440"/>
      <c r="D4" s="440"/>
      <c r="E4" s="440"/>
      <c r="F4" s="440"/>
      <c r="G4" s="440"/>
      <c r="H4" s="440"/>
      <c r="I4" s="440"/>
      <c r="J4" s="440"/>
      <c r="K4" s="440"/>
      <c r="L4" s="440"/>
      <c r="M4" s="440"/>
      <c r="N4" s="440"/>
      <c r="O4" s="440"/>
      <c r="P4" s="440"/>
      <c r="Q4" s="440"/>
      <c r="R4" s="440"/>
      <c r="S4" s="440"/>
      <c r="T4" s="438" t="s">
        <v>276</v>
      </c>
      <c r="U4" s="439"/>
      <c r="V4" s="439"/>
      <c r="W4" s="438"/>
      <c r="X4" s="438"/>
      <c r="Y4" s="438"/>
      <c r="Z4" s="438"/>
      <c r="AA4" s="438"/>
      <c r="AB4" s="438"/>
      <c r="AC4" s="438"/>
      <c r="AD4" s="438"/>
      <c r="AE4" s="438"/>
    </row>
    <row r="5" spans="1:37" ht="17.25" customHeight="1">
      <c r="A5" s="996" t="s">
        <v>277</v>
      </c>
      <c r="B5" s="996"/>
      <c r="C5" s="996"/>
      <c r="D5" s="440"/>
      <c r="E5" s="440"/>
      <c r="F5" s="440"/>
      <c r="G5" s="440"/>
      <c r="H5" s="440"/>
      <c r="I5" s="440"/>
      <c r="J5" s="440"/>
      <c r="K5" s="440"/>
      <c r="L5" s="440"/>
      <c r="M5" s="440"/>
      <c r="N5" s="440"/>
      <c r="O5" s="440"/>
      <c r="P5" s="440"/>
      <c r="Q5" s="440"/>
      <c r="R5" s="440"/>
      <c r="S5" s="440"/>
      <c r="T5" s="438"/>
      <c r="U5" s="439"/>
      <c r="V5" s="439"/>
      <c r="W5" s="438"/>
      <c r="X5" s="438"/>
      <c r="Y5" s="438"/>
      <c r="Z5" s="438"/>
      <c r="AA5" s="438"/>
      <c r="AB5" s="438"/>
      <c r="AC5" s="438"/>
      <c r="AD5" s="438"/>
      <c r="AE5" s="438"/>
    </row>
    <row r="6" spans="1:37" ht="17.25" customHeight="1">
      <c r="C6" s="440"/>
      <c r="D6" s="440"/>
      <c r="E6" s="440"/>
      <c r="F6" s="440"/>
      <c r="G6" s="440"/>
      <c r="H6" s="440"/>
      <c r="I6" s="440"/>
      <c r="J6" s="440"/>
      <c r="K6" s="440"/>
      <c r="L6" s="440"/>
      <c r="M6" s="440"/>
      <c r="N6" s="440"/>
      <c r="O6" s="440"/>
      <c r="P6" s="440"/>
      <c r="Q6" s="440"/>
      <c r="R6" s="440"/>
      <c r="S6" s="440"/>
      <c r="T6" s="438"/>
      <c r="U6" s="439"/>
      <c r="V6" s="439"/>
      <c r="W6" s="438"/>
      <c r="X6" s="438"/>
      <c r="Y6" s="438"/>
      <c r="Z6" s="438"/>
      <c r="AA6" s="438"/>
      <c r="AB6" s="438"/>
      <c r="AC6" s="438"/>
      <c r="AD6" s="438"/>
      <c r="AE6" s="438"/>
    </row>
    <row r="7" spans="1:37" ht="24.9" customHeight="1">
      <c r="A7" s="584" t="s">
        <v>278</v>
      </c>
      <c r="B7" s="453"/>
      <c r="C7" s="452"/>
      <c r="D7" s="451"/>
      <c r="E7" s="451"/>
      <c r="F7" s="451"/>
      <c r="G7" s="451"/>
      <c r="H7" s="440"/>
      <c r="I7" s="440"/>
      <c r="J7" s="440"/>
      <c r="K7" s="440"/>
      <c r="L7" s="440"/>
      <c r="M7" s="440"/>
      <c r="N7" s="440"/>
      <c r="O7" s="440"/>
      <c r="P7" s="440"/>
      <c r="Q7" s="440"/>
      <c r="R7" s="440"/>
      <c r="S7" s="440"/>
      <c r="T7" s="438"/>
      <c r="U7" s="439"/>
      <c r="V7" s="439"/>
      <c r="W7" s="438"/>
      <c r="X7" s="438"/>
      <c r="Y7" s="438"/>
      <c r="Z7" s="438"/>
      <c r="AA7" s="438"/>
      <c r="AB7" s="438"/>
      <c r="AC7" s="438"/>
      <c r="AD7" s="438"/>
      <c r="AE7" s="438"/>
    </row>
    <row r="8" spans="1:37" ht="24.9" customHeight="1">
      <c r="A8" s="584" t="s">
        <v>279</v>
      </c>
      <c r="B8" s="885"/>
      <c r="C8" s="886"/>
      <c r="D8" s="886"/>
      <c r="E8" s="886"/>
      <c r="F8" s="514" t="s">
        <v>280</v>
      </c>
      <c r="G8" s="550"/>
      <c r="H8" s="440"/>
      <c r="I8" s="997" t="s">
        <v>281</v>
      </c>
      <c r="J8" s="998"/>
      <c r="K8" s="999"/>
      <c r="L8" s="1000"/>
      <c r="M8" s="448"/>
      <c r="N8" s="447"/>
      <c r="O8" s="440"/>
      <c r="P8" s="440"/>
      <c r="Q8" s="440"/>
      <c r="R8" s="440"/>
      <c r="S8" s="440"/>
      <c r="T8" s="438"/>
      <c r="U8" s="439"/>
      <c r="V8" s="439"/>
      <c r="W8" s="438"/>
      <c r="X8" s="438"/>
      <c r="Y8" s="438"/>
      <c r="Z8" s="438"/>
      <c r="AA8" s="438"/>
      <c r="AB8" s="438"/>
      <c r="AC8" s="438"/>
      <c r="AD8" s="438"/>
      <c r="AE8" s="438"/>
    </row>
    <row r="9" spans="1:37" ht="24.9" customHeight="1">
      <c r="A9" s="449" t="s">
        <v>282</v>
      </c>
      <c r="B9" s="991"/>
      <c r="C9" s="992"/>
      <c r="D9" s="992"/>
      <c r="E9" s="992"/>
      <c r="F9" s="992"/>
      <c r="G9" s="993"/>
      <c r="H9" s="440"/>
      <c r="I9" s="997" t="s">
        <v>283</v>
      </c>
      <c r="J9" s="998"/>
      <c r="K9" s="997"/>
      <c r="L9" s="998"/>
      <c r="M9" s="448"/>
      <c r="N9" s="447"/>
      <c r="O9" s="440"/>
      <c r="P9" s="440"/>
      <c r="Q9" s="440"/>
      <c r="S9" s="440"/>
      <c r="T9" s="438"/>
      <c r="U9" s="439"/>
      <c r="V9" s="439"/>
      <c r="W9" s="438"/>
      <c r="X9" s="438"/>
      <c r="Y9" s="438"/>
      <c r="Z9" s="438"/>
      <c r="AA9" s="438"/>
      <c r="AB9" s="438"/>
      <c r="AC9" s="438"/>
      <c r="AD9" s="438"/>
      <c r="AE9" s="438"/>
    </row>
    <row r="10" spans="1:37" ht="24.9" customHeight="1">
      <c r="A10" s="446" t="s">
        <v>284</v>
      </c>
      <c r="B10" s="587"/>
      <c r="C10" s="444" t="s">
        <v>285</v>
      </c>
      <c r="D10" s="588"/>
      <c r="E10" s="444" t="s">
        <v>249</v>
      </c>
      <c r="F10" s="588"/>
      <c r="G10" s="442" t="s">
        <v>286</v>
      </c>
      <c r="H10" s="440"/>
      <c r="I10" s="440"/>
      <c r="J10" s="440"/>
      <c r="K10" s="440"/>
      <c r="L10" s="440"/>
      <c r="M10" s="440"/>
      <c r="O10" s="440"/>
      <c r="P10" s="440"/>
      <c r="Q10" s="440"/>
      <c r="R10" s="440"/>
      <c r="S10" s="440"/>
      <c r="T10" s="439"/>
      <c r="U10" s="439"/>
      <c r="V10" s="439"/>
      <c r="W10" s="438"/>
      <c r="X10" s="438"/>
      <c r="Y10" s="438"/>
      <c r="Z10" s="438"/>
      <c r="AA10" s="438"/>
      <c r="AB10" s="438"/>
      <c r="AC10" s="438"/>
      <c r="AD10" s="438"/>
      <c r="AE10" s="438"/>
    </row>
    <row r="11" spans="1:37" ht="24.9" customHeight="1">
      <c r="A11" s="441" t="s">
        <v>287</v>
      </c>
      <c r="B11" s="513"/>
      <c r="C11" s="514" t="s">
        <v>288</v>
      </c>
      <c r="D11" s="991"/>
      <c r="E11" s="992"/>
      <c r="F11" s="992"/>
      <c r="G11" s="993"/>
      <c r="H11" s="440"/>
      <c r="I11" s="440"/>
      <c r="J11" s="440"/>
      <c r="K11" s="440"/>
      <c r="L11" s="440"/>
      <c r="M11" s="440"/>
      <c r="N11" s="440"/>
      <c r="O11" s="440"/>
      <c r="P11" s="440"/>
      <c r="Q11" s="440"/>
      <c r="R11" s="440"/>
      <c r="S11" s="440"/>
      <c r="T11" s="439"/>
      <c r="U11" s="439"/>
      <c r="V11" s="439"/>
      <c r="W11" s="438"/>
      <c r="X11" s="438"/>
      <c r="Y11" s="438"/>
      <c r="Z11" s="438"/>
      <c r="AA11" s="438"/>
      <c r="AB11" s="438"/>
      <c r="AC11" s="438"/>
      <c r="AD11" s="438"/>
      <c r="AE11" s="438"/>
    </row>
    <row r="12" spans="1:37" ht="12.75" customHeight="1">
      <c r="C12" s="623"/>
      <c r="U12" s="437"/>
      <c r="W12" s="962"/>
      <c r="X12" s="962"/>
      <c r="Y12" s="962"/>
      <c r="Z12" s="962"/>
      <c r="AA12" s="962"/>
      <c r="AB12" s="962"/>
      <c r="AC12" s="962"/>
      <c r="AD12" s="962"/>
      <c r="AE12" s="962"/>
    </row>
    <row r="13" spans="1:37" ht="14.25" customHeight="1">
      <c r="A13" s="1342" t="s">
        <v>289</v>
      </c>
      <c r="B13" s="990" t="s">
        <v>290</v>
      </c>
      <c r="C13" s="990"/>
      <c r="D13" s="930" t="s">
        <v>291</v>
      </c>
      <c r="E13" s="972" t="s">
        <v>292</v>
      </c>
      <c r="F13" s="975" t="s">
        <v>280</v>
      </c>
      <c r="G13" s="975" t="s">
        <v>293</v>
      </c>
      <c r="H13" s="963" t="s">
        <v>294</v>
      </c>
      <c r="I13" s="980"/>
      <c r="J13" s="980"/>
      <c r="K13" s="980"/>
      <c r="L13" s="980"/>
      <c r="M13" s="980"/>
      <c r="N13" s="980"/>
      <c r="O13" s="980"/>
      <c r="P13" s="980"/>
      <c r="Q13" s="980"/>
      <c r="R13" s="980"/>
      <c r="S13" s="980"/>
      <c r="T13" s="980"/>
      <c r="U13" s="982" t="s">
        <v>226</v>
      </c>
      <c r="V13" s="983"/>
      <c r="W13" s="986" t="s">
        <v>227</v>
      </c>
      <c r="X13" s="986"/>
      <c r="Y13" s="986"/>
      <c r="Z13" s="986"/>
      <c r="AA13" s="986"/>
      <c r="AB13" s="986"/>
      <c r="AC13" s="986"/>
      <c r="AD13" s="986"/>
      <c r="AE13" s="987" t="s">
        <v>295</v>
      </c>
    </row>
    <row r="14" spans="1:37" ht="13.5" customHeight="1">
      <c r="A14" s="1342"/>
      <c r="B14" s="990"/>
      <c r="C14" s="990"/>
      <c r="D14" s="931"/>
      <c r="E14" s="973"/>
      <c r="F14" s="1343"/>
      <c r="G14" s="978"/>
      <c r="H14" s="965"/>
      <c r="I14" s="981"/>
      <c r="J14" s="981"/>
      <c r="K14" s="981"/>
      <c r="L14" s="981"/>
      <c r="M14" s="981"/>
      <c r="N14" s="981"/>
      <c r="O14" s="981"/>
      <c r="P14" s="981"/>
      <c r="Q14" s="981"/>
      <c r="R14" s="981"/>
      <c r="S14" s="981"/>
      <c r="T14" s="981"/>
      <c r="U14" s="984"/>
      <c r="V14" s="985"/>
      <c r="W14" s="990" t="s">
        <v>228</v>
      </c>
      <c r="X14" s="990"/>
      <c r="Y14" s="990"/>
      <c r="Z14" s="990"/>
      <c r="AA14" s="990" t="s">
        <v>229</v>
      </c>
      <c r="AB14" s="990"/>
      <c r="AC14" s="990"/>
      <c r="AD14" s="990"/>
      <c r="AE14" s="988"/>
      <c r="AI14" s="517" t="s">
        <v>296</v>
      </c>
      <c r="AJ14" s="517" t="s">
        <v>297</v>
      </c>
      <c r="AK14" s="517" t="s">
        <v>298</v>
      </c>
    </row>
    <row r="15" spans="1:37" ht="38.1" customHeight="1">
      <c r="A15" s="1342"/>
      <c r="B15" s="990"/>
      <c r="C15" s="990"/>
      <c r="D15" s="932"/>
      <c r="E15" s="974"/>
      <c r="F15" s="1344"/>
      <c r="G15" s="979"/>
      <c r="H15" s="436" t="s">
        <v>299</v>
      </c>
      <c r="I15" s="433" t="s">
        <v>300</v>
      </c>
      <c r="J15" s="433" t="s">
        <v>301</v>
      </c>
      <c r="K15" s="433" t="s">
        <v>302</v>
      </c>
      <c r="L15" s="433" t="s">
        <v>303</v>
      </c>
      <c r="M15" s="433" t="s">
        <v>304</v>
      </c>
      <c r="N15" s="433" t="s">
        <v>305</v>
      </c>
      <c r="O15" s="433" t="s">
        <v>306</v>
      </c>
      <c r="P15" s="433" t="s">
        <v>307</v>
      </c>
      <c r="Q15" s="433" t="s">
        <v>308</v>
      </c>
      <c r="R15" s="433" t="s">
        <v>309</v>
      </c>
      <c r="S15" s="433" t="s">
        <v>310</v>
      </c>
      <c r="T15" s="435" t="s">
        <v>311</v>
      </c>
      <c r="U15" s="434" t="s">
        <v>230</v>
      </c>
      <c r="V15" s="434" t="s">
        <v>312</v>
      </c>
      <c r="W15" s="433" t="s">
        <v>232</v>
      </c>
      <c r="X15" s="433" t="s">
        <v>233</v>
      </c>
      <c r="Y15" s="433" t="s">
        <v>234</v>
      </c>
      <c r="Z15" s="433" t="s">
        <v>235</v>
      </c>
      <c r="AA15" s="433" t="s">
        <v>232</v>
      </c>
      <c r="AB15" s="433" t="s">
        <v>233</v>
      </c>
      <c r="AC15" s="433" t="s">
        <v>234</v>
      </c>
      <c r="AD15" s="433" t="s">
        <v>235</v>
      </c>
      <c r="AE15" s="989"/>
      <c r="AI15" s="515" t="str">
        <f>IF(G8="第３種","○","×")</f>
        <v>×</v>
      </c>
      <c r="AJ15" s="515" t="str">
        <f>IF(G8="第４種","○","×")</f>
        <v>×</v>
      </c>
      <c r="AK15" s="515" t="str">
        <f>IF(G8="第５種","○","×")</f>
        <v>×</v>
      </c>
    </row>
    <row r="16" spans="1:37" ht="24.9" customHeight="1" thickBot="1">
      <c r="A16" s="1001"/>
      <c r="B16" s="1003"/>
      <c r="C16" s="1004"/>
      <c r="D16" s="1007"/>
      <c r="E16" s="1007"/>
      <c r="F16" s="1007"/>
      <c r="G16" s="426" t="s">
        <v>237</v>
      </c>
      <c r="H16" s="425"/>
      <c r="I16" s="425"/>
      <c r="J16" s="425"/>
      <c r="K16" s="425"/>
      <c r="L16" s="425"/>
      <c r="M16" s="425"/>
      <c r="N16" s="425"/>
      <c r="O16" s="425"/>
      <c r="P16" s="425"/>
      <c r="Q16" s="425"/>
      <c r="R16" s="425"/>
      <c r="S16" s="425"/>
      <c r="T16" s="424">
        <f>COUNTA(H16:S16)</f>
        <v>0</v>
      </c>
      <c r="U16" s="423"/>
      <c r="V16" s="422"/>
      <c r="W16" s="1009"/>
      <c r="X16" s="1009"/>
      <c r="Y16" s="1009"/>
      <c r="Z16" s="1009"/>
      <c r="AA16" s="1009"/>
      <c r="AB16" s="1009"/>
      <c r="AC16" s="1009"/>
      <c r="AD16" s="1009"/>
      <c r="AE16" s="1010"/>
    </row>
    <row r="17" spans="1:36" ht="24.9" customHeight="1" thickBot="1">
      <c r="A17" s="1002"/>
      <c r="B17" s="1005"/>
      <c r="C17" s="1006"/>
      <c r="D17" s="1008"/>
      <c r="E17" s="1008"/>
      <c r="F17" s="1008"/>
      <c r="G17" s="432" t="s">
        <v>245</v>
      </c>
      <c r="H17" s="420"/>
      <c r="I17" s="420"/>
      <c r="J17" s="420"/>
      <c r="K17" s="420"/>
      <c r="L17" s="420"/>
      <c r="M17" s="420"/>
      <c r="N17" s="420"/>
      <c r="O17" s="420"/>
      <c r="P17" s="420"/>
      <c r="Q17" s="420"/>
      <c r="R17" s="420"/>
      <c r="S17" s="420"/>
      <c r="T17" s="428">
        <f>SUM(H17:S17)</f>
        <v>0</v>
      </c>
      <c r="U17" s="427"/>
      <c r="V17" s="518"/>
      <c r="W17" s="1009"/>
      <c r="X17" s="1009"/>
      <c r="Y17" s="1009"/>
      <c r="Z17" s="1009"/>
      <c r="AA17" s="1009"/>
      <c r="AB17" s="1009"/>
      <c r="AC17" s="1009"/>
      <c r="AD17" s="1009"/>
      <c r="AE17" s="1011"/>
      <c r="AJ17" s="516" t="str">
        <f>IF(COUNTIF(AI15:AK15,"○"),"入力不可","入力可")</f>
        <v>入力可</v>
      </c>
    </row>
    <row r="18" spans="1:36" ht="24.9" customHeight="1">
      <c r="A18" s="1001"/>
      <c r="B18" s="1003"/>
      <c r="C18" s="1004"/>
      <c r="D18" s="1007"/>
      <c r="E18" s="1012"/>
      <c r="F18" s="1007"/>
      <c r="G18" s="426" t="s">
        <v>237</v>
      </c>
      <c r="H18" s="425"/>
      <c r="I18" s="425"/>
      <c r="J18" s="425"/>
      <c r="K18" s="425"/>
      <c r="L18" s="425"/>
      <c r="M18" s="425"/>
      <c r="N18" s="425"/>
      <c r="O18" s="425"/>
      <c r="P18" s="425"/>
      <c r="Q18" s="425"/>
      <c r="R18" s="425"/>
      <c r="S18" s="425"/>
      <c r="T18" s="424">
        <f>COUNTA(H18:S18)</f>
        <v>0</v>
      </c>
      <c r="U18" s="423"/>
      <c r="V18" s="422"/>
      <c r="W18" s="1009"/>
      <c r="X18" s="1009"/>
      <c r="Y18" s="1009"/>
      <c r="Z18" s="1009"/>
      <c r="AA18" s="1009"/>
      <c r="AB18" s="1009"/>
      <c r="AC18" s="1009"/>
      <c r="AD18" s="1009"/>
      <c r="AE18" s="1010"/>
    </row>
    <row r="19" spans="1:36" ht="24.9" customHeight="1" thickBot="1">
      <c r="A19" s="1002"/>
      <c r="B19" s="1005"/>
      <c r="C19" s="1006"/>
      <c r="D19" s="1008"/>
      <c r="E19" s="1013"/>
      <c r="F19" s="1008"/>
      <c r="G19" s="432" t="s">
        <v>245</v>
      </c>
      <c r="H19" s="420"/>
      <c r="I19" s="431"/>
      <c r="J19" s="420"/>
      <c r="K19" s="420"/>
      <c r="L19" s="420"/>
      <c r="M19" s="420"/>
      <c r="N19" s="420"/>
      <c r="O19" s="420"/>
      <c r="P19" s="420"/>
      <c r="Q19" s="420"/>
      <c r="R19" s="420"/>
      <c r="S19" s="420"/>
      <c r="T19" s="428">
        <f>SUM(H19:S19)</f>
        <v>0</v>
      </c>
      <c r="U19" s="427"/>
      <c r="V19" s="427"/>
      <c r="W19" s="1009"/>
      <c r="X19" s="1009"/>
      <c r="Y19" s="1009"/>
      <c r="Z19" s="1009"/>
      <c r="AA19" s="1009"/>
      <c r="AB19" s="1009"/>
      <c r="AC19" s="1009"/>
      <c r="AD19" s="1009"/>
      <c r="AE19" s="1011"/>
    </row>
    <row r="20" spans="1:36" ht="24.9" customHeight="1" thickBot="1">
      <c r="A20" s="1001"/>
      <c r="B20" s="1003"/>
      <c r="C20" s="1004"/>
      <c r="D20" s="1007"/>
      <c r="E20" s="1012"/>
      <c r="F20" s="1007"/>
      <c r="G20" s="430" t="s">
        <v>237</v>
      </c>
      <c r="H20" s="425"/>
      <c r="I20" s="425"/>
      <c r="J20" s="425"/>
      <c r="K20" s="425"/>
      <c r="L20" s="425"/>
      <c r="M20" s="425"/>
      <c r="N20" s="425"/>
      <c r="O20" s="425"/>
      <c r="P20" s="425"/>
      <c r="Q20" s="425"/>
      <c r="R20" s="425"/>
      <c r="S20" s="425"/>
      <c r="T20" s="424">
        <f>COUNTA(H20:S20)</f>
        <v>0</v>
      </c>
      <c r="U20" s="423"/>
      <c r="V20" s="422"/>
      <c r="W20" s="1009"/>
      <c r="X20" s="1009"/>
      <c r="Y20" s="1009"/>
      <c r="Z20" s="1009"/>
      <c r="AA20" s="1009"/>
      <c r="AB20" s="1009"/>
      <c r="AC20" s="1009"/>
      <c r="AD20" s="1009"/>
      <c r="AE20" s="1010"/>
      <c r="AI20" s="521" t="s">
        <v>313</v>
      </c>
      <c r="AJ20" s="520" t="s">
        <v>314</v>
      </c>
    </row>
    <row r="21" spans="1:36" ht="24.9" customHeight="1" thickBot="1">
      <c r="A21" s="1002"/>
      <c r="B21" s="1005"/>
      <c r="C21" s="1006"/>
      <c r="D21" s="1008"/>
      <c r="E21" s="1013"/>
      <c r="F21" s="1008"/>
      <c r="G21" s="429" t="s">
        <v>245</v>
      </c>
      <c r="H21" s="420"/>
      <c r="I21" s="420"/>
      <c r="J21" s="420"/>
      <c r="K21" s="420"/>
      <c r="L21" s="420"/>
      <c r="M21" s="420"/>
      <c r="N21" s="420"/>
      <c r="O21" s="420"/>
      <c r="P21" s="420"/>
      <c r="Q21" s="420"/>
      <c r="R21" s="420"/>
      <c r="S21" s="420"/>
      <c r="T21" s="428">
        <f>SUM(H21:S21)</f>
        <v>0</v>
      </c>
      <c r="U21" s="427"/>
      <c r="V21" s="427"/>
      <c r="W21" s="1009"/>
      <c r="X21" s="1009"/>
      <c r="Y21" s="1009"/>
      <c r="Z21" s="1009"/>
      <c r="AA21" s="1009"/>
      <c r="AB21" s="1009"/>
      <c r="AC21" s="1009"/>
      <c r="AD21" s="1009"/>
      <c r="AE21" s="1011"/>
      <c r="AI21" s="522">
        <f>X27</f>
        <v>0</v>
      </c>
      <c r="AJ21" s="519">
        <f>AB27</f>
        <v>0</v>
      </c>
    </row>
    <row r="22" spans="1:36" ht="24.9" customHeight="1" thickBot="1">
      <c r="A22" s="1001"/>
      <c r="B22" s="1003"/>
      <c r="C22" s="1004"/>
      <c r="D22" s="1007"/>
      <c r="E22" s="1012"/>
      <c r="F22" s="1007"/>
      <c r="G22" s="426" t="s">
        <v>237</v>
      </c>
      <c r="H22" s="425"/>
      <c r="I22" s="425"/>
      <c r="J22" s="425"/>
      <c r="K22" s="425"/>
      <c r="L22" s="425"/>
      <c r="M22" s="425"/>
      <c r="N22" s="425"/>
      <c r="O22" s="425"/>
      <c r="P22" s="425"/>
      <c r="Q22" s="425"/>
      <c r="R22" s="425"/>
      <c r="S22" s="425"/>
      <c r="T22" s="424">
        <f>COUNTA(H22:S22)</f>
        <v>0</v>
      </c>
      <c r="U22" s="423"/>
      <c r="V22" s="422"/>
      <c r="W22" s="1009"/>
      <c r="X22" s="1009"/>
      <c r="Y22" s="1009"/>
      <c r="Z22" s="1009"/>
      <c r="AA22" s="1009"/>
      <c r="AB22" s="1009"/>
      <c r="AC22" s="1009"/>
      <c r="AD22" s="1009"/>
      <c r="AE22" s="1010"/>
      <c r="AI22" s="521" t="s">
        <v>315</v>
      </c>
      <c r="AJ22" s="520" t="s">
        <v>316</v>
      </c>
    </row>
    <row r="23" spans="1:36" ht="24.9" customHeight="1" thickBot="1">
      <c r="A23" s="1002"/>
      <c r="B23" s="1005"/>
      <c r="C23" s="1006"/>
      <c r="D23" s="1008"/>
      <c r="E23" s="1013"/>
      <c r="F23" s="1008"/>
      <c r="G23" s="421" t="s">
        <v>245</v>
      </c>
      <c r="H23" s="420"/>
      <c r="I23" s="420"/>
      <c r="J23" s="420"/>
      <c r="K23" s="420"/>
      <c r="L23" s="420"/>
      <c r="M23" s="420"/>
      <c r="N23" s="420"/>
      <c r="O23" s="420"/>
      <c r="P23" s="419"/>
      <c r="Q23" s="419"/>
      <c r="R23" s="419"/>
      <c r="S23" s="419"/>
      <c r="T23" s="418">
        <f>SUM(H23:S23)</f>
        <v>0</v>
      </c>
      <c r="U23" s="417"/>
      <c r="V23" s="417"/>
      <c r="W23" s="1014"/>
      <c r="X23" s="1014"/>
      <c r="Y23" s="1014"/>
      <c r="Z23" s="1014"/>
      <c r="AA23" s="1014"/>
      <c r="AB23" s="1014"/>
      <c r="AC23" s="1014"/>
      <c r="AD23" s="1014"/>
      <c r="AE23" s="1011"/>
      <c r="AI23" s="522">
        <f>X29</f>
        <v>0</v>
      </c>
      <c r="AJ23" s="523">
        <f>AB29</f>
        <v>0</v>
      </c>
    </row>
    <row r="24" spans="1:36" ht="20.100000000000001" customHeight="1">
      <c r="F24" s="624"/>
      <c r="G24" s="410"/>
      <c r="H24" s="409"/>
      <c r="I24" s="409"/>
      <c r="J24" s="409"/>
      <c r="K24" s="409"/>
      <c r="L24" s="409"/>
      <c r="M24" s="409"/>
      <c r="N24" s="409"/>
      <c r="O24" s="409"/>
      <c r="P24" s="1016" t="s">
        <v>236</v>
      </c>
      <c r="Q24" s="1017"/>
      <c r="R24" s="1020" t="s">
        <v>237</v>
      </c>
      <c r="S24" s="1020"/>
      <c r="T24" s="416">
        <f t="shared" ref="T24:V25" si="0">T16+T18+T20+T22</f>
        <v>0</v>
      </c>
      <c r="U24" s="415">
        <f t="shared" si="0"/>
        <v>0</v>
      </c>
      <c r="V24" s="415">
        <f t="shared" si="0"/>
        <v>0</v>
      </c>
      <c r="W24" s="414" t="s">
        <v>238</v>
      </c>
      <c r="X24" s="414" t="s">
        <v>239</v>
      </c>
      <c r="Y24" s="414" t="s">
        <v>240</v>
      </c>
      <c r="Z24" s="414" t="s">
        <v>241</v>
      </c>
      <c r="AA24" s="414" t="s">
        <v>242</v>
      </c>
      <c r="AB24" s="414" t="s">
        <v>243</v>
      </c>
      <c r="AC24" s="414" t="s">
        <v>244</v>
      </c>
      <c r="AD24" s="413" t="s">
        <v>170</v>
      </c>
    </row>
    <row r="25" spans="1:36" ht="20.100000000000001" customHeight="1" thickBot="1">
      <c r="C25" s="412"/>
      <c r="D25" s="403"/>
      <c r="E25" s="403"/>
      <c r="F25" s="624"/>
      <c r="G25" s="410"/>
      <c r="H25" s="409"/>
      <c r="I25" s="409"/>
      <c r="J25" s="409"/>
      <c r="K25" s="409"/>
      <c r="L25" s="409"/>
      <c r="M25" s="409"/>
      <c r="N25" s="409"/>
      <c r="O25" s="409"/>
      <c r="P25" s="1018"/>
      <c r="Q25" s="1019"/>
      <c r="R25" s="1021" t="s">
        <v>245</v>
      </c>
      <c r="S25" s="1021"/>
      <c r="T25" s="408">
        <f t="shared" si="0"/>
        <v>0</v>
      </c>
      <c r="U25" s="407">
        <f t="shared" si="0"/>
        <v>0</v>
      </c>
      <c r="V25" s="407">
        <f t="shared" si="0"/>
        <v>0</v>
      </c>
      <c r="W25" s="406">
        <f t="shared" ref="W25:AD25" si="1">SUM(W16:W23)</f>
        <v>0</v>
      </c>
      <c r="X25" s="406">
        <f t="shared" si="1"/>
        <v>0</v>
      </c>
      <c r="Y25" s="406">
        <f t="shared" si="1"/>
        <v>0</v>
      </c>
      <c r="Z25" s="406">
        <f t="shared" si="1"/>
        <v>0</v>
      </c>
      <c r="AA25" s="406">
        <f t="shared" si="1"/>
        <v>0</v>
      </c>
      <c r="AB25" s="406">
        <f t="shared" si="1"/>
        <v>0</v>
      </c>
      <c r="AC25" s="406">
        <f t="shared" si="1"/>
        <v>0</v>
      </c>
      <c r="AD25" s="405">
        <f t="shared" si="1"/>
        <v>0</v>
      </c>
    </row>
    <row r="26" spans="1:36" ht="12">
      <c r="C26" s="404"/>
      <c r="D26" s="404"/>
      <c r="E26" s="404"/>
      <c r="F26" s="404"/>
      <c r="G26" s="403"/>
      <c r="T26" s="403"/>
      <c r="W26" s="403"/>
      <c r="X26" s="403"/>
      <c r="Y26" s="403"/>
      <c r="Z26" s="403"/>
      <c r="AA26" s="403"/>
      <c r="AB26" s="403"/>
      <c r="AC26" s="403"/>
      <c r="AD26" s="403"/>
    </row>
    <row r="27" spans="1:36" ht="26.25" customHeight="1">
      <c r="A27" s="1025" t="s">
        <v>317</v>
      </c>
      <c r="B27" s="1025"/>
      <c r="C27" s="1025"/>
      <c r="D27" s="1025"/>
      <c r="E27" s="1025"/>
      <c r="F27" s="1025"/>
      <c r="G27" s="1025"/>
      <c r="H27" s="1025"/>
      <c r="I27" s="1025"/>
      <c r="J27" s="1025"/>
      <c r="K27" s="1025"/>
      <c r="L27" s="1025"/>
      <c r="M27" s="1025"/>
      <c r="N27" s="1025"/>
      <c r="O27" s="1025"/>
      <c r="T27" s="1022" t="s">
        <v>318</v>
      </c>
      <c r="U27" s="1023"/>
      <c r="V27" s="1024"/>
      <c r="W27" s="402" t="s">
        <v>166</v>
      </c>
      <c r="X27" s="1015">
        <f>Z25</f>
        <v>0</v>
      </c>
      <c r="Y27" s="1015"/>
      <c r="Z27" s="400" t="s">
        <v>249</v>
      </c>
      <c r="AA27" s="401" t="s">
        <v>250</v>
      </c>
      <c r="AB27" s="1015">
        <f>AD25</f>
        <v>0</v>
      </c>
      <c r="AC27" s="1015"/>
      <c r="AD27" s="400" t="s">
        <v>249</v>
      </c>
    </row>
    <row r="28" spans="1:36" ht="25.5" customHeight="1">
      <c r="A28" s="1025"/>
      <c r="B28" s="1025"/>
      <c r="C28" s="1025"/>
      <c r="D28" s="1025"/>
      <c r="E28" s="1025"/>
      <c r="F28" s="1025"/>
      <c r="G28" s="1025"/>
      <c r="H28" s="1025"/>
      <c r="I28" s="1025"/>
      <c r="J28" s="1025"/>
      <c r="K28" s="1025"/>
      <c r="L28" s="1025"/>
      <c r="M28" s="1025"/>
      <c r="N28" s="1025"/>
      <c r="O28" s="1025"/>
      <c r="T28" s="1026" t="s">
        <v>319</v>
      </c>
      <c r="U28" s="1027"/>
      <c r="V28" s="1028"/>
      <c r="W28" s="1032" t="s">
        <v>171</v>
      </c>
      <c r="X28" s="1034" t="s">
        <v>252</v>
      </c>
      <c r="Y28" s="1034"/>
      <c r="Z28" s="1035"/>
      <c r="AA28" s="1036" t="s">
        <v>172</v>
      </c>
      <c r="AB28" s="1034" t="s">
        <v>253</v>
      </c>
      <c r="AC28" s="1034"/>
      <c r="AD28" s="1035"/>
    </row>
    <row r="29" spans="1:36" ht="45" customHeight="1">
      <c r="A29" s="1025"/>
      <c r="B29" s="1025"/>
      <c r="C29" s="1025"/>
      <c r="D29" s="1025"/>
      <c r="E29" s="1025"/>
      <c r="F29" s="1025"/>
      <c r="G29" s="1025"/>
      <c r="H29" s="1025"/>
      <c r="I29" s="1025"/>
      <c r="J29" s="1025"/>
      <c r="K29" s="1025"/>
      <c r="L29" s="1025"/>
      <c r="M29" s="1025"/>
      <c r="N29" s="1025"/>
      <c r="O29" s="1025"/>
      <c r="T29" s="1029"/>
      <c r="U29" s="1030"/>
      <c r="V29" s="1031"/>
      <c r="W29" s="1033"/>
      <c r="X29" s="1038">
        <f>W25+(X25*2)+(Y25*3)</f>
        <v>0</v>
      </c>
      <c r="Y29" s="1038"/>
      <c r="Z29" s="399" t="s">
        <v>254</v>
      </c>
      <c r="AA29" s="1037"/>
      <c r="AB29" s="1038">
        <f>AA25+(AB25*2)+(AC25*3)</f>
        <v>0</v>
      </c>
      <c r="AC29" s="1038"/>
      <c r="AD29" s="399" t="s">
        <v>254</v>
      </c>
    </row>
    <row r="30" spans="1:36" ht="12">
      <c r="C30" s="398"/>
      <c r="D30" s="398"/>
      <c r="E30" s="398"/>
      <c r="F30" s="398"/>
      <c r="G30" s="398"/>
      <c r="H30" s="398"/>
      <c r="I30" s="398"/>
      <c r="J30" s="398"/>
      <c r="K30" s="398"/>
      <c r="L30" s="398"/>
      <c r="M30" s="398"/>
      <c r="N30" s="398"/>
      <c r="O30" s="398"/>
      <c r="P30" s="398"/>
      <c r="Q30" s="398"/>
      <c r="R30" s="398"/>
      <c r="S30" s="398"/>
      <c r="T30" s="398"/>
      <c r="W30" s="398"/>
      <c r="X30" s="398"/>
      <c r="Y30" s="398"/>
      <c r="Z30" s="398"/>
      <c r="AA30" s="398"/>
      <c r="AB30" s="398"/>
      <c r="AC30" s="398"/>
      <c r="AD30" s="398"/>
      <c r="AE30" s="398"/>
    </row>
    <row r="31" spans="1:36" ht="12"/>
    <row r="32" spans="1:36" ht="24.9" customHeight="1">
      <c r="D32" s="397"/>
    </row>
    <row r="33" spans="4:22" ht="24.9" customHeight="1">
      <c r="D33" s="397"/>
      <c r="U33" s="395"/>
      <c r="V33" s="395"/>
    </row>
    <row r="34" spans="4:22" ht="12">
      <c r="U34" s="395"/>
      <c r="V34" s="395"/>
    </row>
    <row r="35" spans="4:22" ht="12">
      <c r="U35" s="395"/>
      <c r="V35" s="395"/>
    </row>
    <row r="36" spans="4:22" ht="12">
      <c r="U36" s="395"/>
      <c r="V36" s="395"/>
    </row>
    <row r="37" spans="4:22" ht="12">
      <c r="U37" s="395"/>
      <c r="V37" s="395"/>
    </row>
    <row r="38" spans="4:22" ht="12">
      <c r="U38" s="395"/>
      <c r="V38" s="395"/>
    </row>
    <row r="39" spans="4:22" ht="12">
      <c r="U39" s="395"/>
      <c r="V39" s="395"/>
    </row>
    <row r="40" spans="4:22" ht="12">
      <c r="U40" s="395"/>
      <c r="V40" s="395"/>
    </row>
    <row r="41" spans="4:22" ht="12">
      <c r="U41" s="395"/>
      <c r="V41" s="395"/>
    </row>
    <row r="42" spans="4:22" ht="12">
      <c r="U42" s="395"/>
      <c r="V42" s="395"/>
    </row>
    <row r="43" spans="4:22" ht="12">
      <c r="U43" s="395"/>
      <c r="V43" s="395"/>
    </row>
    <row r="44" spans="4:22" ht="12">
      <c r="U44" s="395"/>
      <c r="V44" s="395"/>
    </row>
    <row r="45" spans="4:22" ht="12">
      <c r="U45" s="395"/>
      <c r="V45" s="395"/>
    </row>
    <row r="46" spans="4:22" ht="12">
      <c r="U46" s="395"/>
      <c r="V46" s="395"/>
    </row>
    <row r="47" spans="4:22" ht="12">
      <c r="U47" s="395"/>
      <c r="V47" s="395"/>
    </row>
    <row r="48" spans="4:22" ht="12">
      <c r="U48" s="395"/>
      <c r="V48" s="395"/>
    </row>
    <row r="49" s="395" customFormat="1" ht="12"/>
    <row r="50" s="395" customFormat="1" ht="12"/>
    <row r="51" s="395" customFormat="1" ht="12"/>
    <row r="52" s="395" customFormat="1" ht="12"/>
    <row r="53" s="395" customFormat="1" ht="12"/>
    <row r="54" s="395" customFormat="1" ht="12"/>
    <row r="55" s="395" customFormat="1" ht="12"/>
    <row r="57" s="395" customFormat="1" ht="12"/>
    <row r="58" s="395" customFormat="1" ht="12"/>
  </sheetData>
  <mergeCells count="93">
    <mergeCell ref="A1:C1"/>
    <mergeCell ref="C3:AE3"/>
    <mergeCell ref="A5:C5"/>
    <mergeCell ref="B8:E8"/>
    <mergeCell ref="I8:J8"/>
    <mergeCell ref="K8:L8"/>
    <mergeCell ref="A13:A15"/>
    <mergeCell ref="B13:C15"/>
    <mergeCell ref="D13:D15"/>
    <mergeCell ref="E13:E15"/>
    <mergeCell ref="F13:F15"/>
    <mergeCell ref="B9:G9"/>
    <mergeCell ref="I9:J9"/>
    <mergeCell ref="K9:L9"/>
    <mergeCell ref="D11:G11"/>
    <mergeCell ref="W12:AE12"/>
    <mergeCell ref="G13:G15"/>
    <mergeCell ref="H13:T14"/>
    <mergeCell ref="U13:V14"/>
    <mergeCell ref="W13:AD13"/>
    <mergeCell ref="AE13:AE15"/>
    <mergeCell ref="W14:Z14"/>
    <mergeCell ref="AA14:AD14"/>
    <mergeCell ref="AC16:AC17"/>
    <mergeCell ref="A16:A17"/>
    <mergeCell ref="B16:C17"/>
    <mergeCell ref="D16:D17"/>
    <mergeCell ref="E16:E17"/>
    <mergeCell ref="F16:F17"/>
    <mergeCell ref="W16:W17"/>
    <mergeCell ref="AE18:AE19"/>
    <mergeCell ref="AD16:AD17"/>
    <mergeCell ref="AE16:AE17"/>
    <mergeCell ref="A18:A19"/>
    <mergeCell ref="B18:C19"/>
    <mergeCell ref="D18:D19"/>
    <mergeCell ref="E18:E19"/>
    <mergeCell ref="F18:F19"/>
    <mergeCell ref="W18:W19"/>
    <mergeCell ref="X18:X19"/>
    <mergeCell ref="Y18:Y19"/>
    <mergeCell ref="X16:X17"/>
    <mergeCell ref="Y16:Y17"/>
    <mergeCell ref="Z16:Z17"/>
    <mergeCell ref="AA16:AA17"/>
    <mergeCell ref="AB16:AB17"/>
    <mergeCell ref="Z18:Z19"/>
    <mergeCell ref="AA18:AA19"/>
    <mergeCell ref="AB18:AB19"/>
    <mergeCell ref="AC18:AC19"/>
    <mergeCell ref="AD18:AD19"/>
    <mergeCell ref="AC20:AC21"/>
    <mergeCell ref="A20:A21"/>
    <mergeCell ref="B20:C21"/>
    <mergeCell ref="D20:D21"/>
    <mergeCell ref="E20:E21"/>
    <mergeCell ref="F20:F21"/>
    <mergeCell ref="W20:W21"/>
    <mergeCell ref="AE22:AE23"/>
    <mergeCell ref="AD20:AD21"/>
    <mergeCell ref="AE20:AE21"/>
    <mergeCell ref="A22:A23"/>
    <mergeCell ref="B22:C23"/>
    <mergeCell ref="D22:D23"/>
    <mergeCell ref="E22:E23"/>
    <mergeCell ref="F22:F23"/>
    <mergeCell ref="W22:W23"/>
    <mergeCell ref="X22:X23"/>
    <mergeCell ref="Y22:Y23"/>
    <mergeCell ref="X20:X21"/>
    <mergeCell ref="Y20:Y21"/>
    <mergeCell ref="Z20:Z21"/>
    <mergeCell ref="AA20:AA21"/>
    <mergeCell ref="AB20:AB21"/>
    <mergeCell ref="Z22:Z23"/>
    <mergeCell ref="AA22:AA23"/>
    <mergeCell ref="AB22:AB23"/>
    <mergeCell ref="AC22:AC23"/>
    <mergeCell ref="AD22:AD23"/>
    <mergeCell ref="P24:Q25"/>
    <mergeCell ref="R24:S24"/>
    <mergeCell ref="R25:S25"/>
    <mergeCell ref="A27:O29"/>
    <mergeCell ref="T27:V27"/>
    <mergeCell ref="AB27:AC27"/>
    <mergeCell ref="T28:V29"/>
    <mergeCell ref="W28:W29"/>
    <mergeCell ref="X28:Z28"/>
    <mergeCell ref="AA28:AA29"/>
    <mergeCell ref="AB28:AD28"/>
    <mergeCell ref="X29:Y29"/>
    <mergeCell ref="AB29:AC29"/>
    <mergeCell ref="X27:Y27"/>
  </mergeCells>
  <phoneticPr fontId="4"/>
  <conditionalFormatting sqref="A16:B16 A18:B18 A20:B20 A22:B22">
    <cfRule type="containsBlanks" dxfId="67" priority="4" stopIfTrue="1">
      <formula>LEN(TRIM(A16))=0</formula>
    </cfRule>
  </conditionalFormatting>
  <conditionalFormatting sqref="B7:B8 F8:G8 B9:G9 F10 D16:F23 U16:V23">
    <cfRule type="containsBlanks" dxfId="66" priority="5" stopIfTrue="1">
      <formula>LEN(TRIM(B7))=0</formula>
    </cfRule>
  </conditionalFormatting>
  <conditionalFormatting sqref="B10:B11 D10:D11">
    <cfRule type="containsBlanks" dxfId="65" priority="3" stopIfTrue="1">
      <formula>LEN(TRIM(B10))=0</formula>
    </cfRule>
  </conditionalFormatting>
  <conditionalFormatting sqref="H16:S23 W16:AD23">
    <cfRule type="containsBlanks" dxfId="64" priority="2">
      <formula>LEN(TRIM(H16))=0</formula>
    </cfRule>
  </conditionalFormatting>
  <conditionalFormatting sqref="K8:L9">
    <cfRule type="expression" dxfId="63" priority="1">
      <formula>IF($AJ$17="入力不可",TRUE,FALSE)</formula>
    </cfRule>
  </conditionalFormatting>
  <dataValidations count="6">
    <dataValidation type="custom" allowBlank="1" showInputMessage="1" showErrorMessage="1" errorTitle="!入力不要！" error="地域種別が第３種、第４種及び第５種に該当する場合は入力不要です。" sqref="K8:L8" xr:uid="{C99B5687-E196-4BF2-AABE-3E5559937ABA}">
      <formula1>IF(AJ17="入力不可",FALSE,TRUE)</formula1>
    </dataValidation>
    <dataValidation type="list" allowBlank="1" showInputMessage="1" showErrorMessage="1" sqref="G8" xr:uid="{EDB4B3A8-D6AE-4CC3-9B70-189BB4594116}">
      <formula1>"第１種,第２種,第３種,第４種,第５種"</formula1>
    </dataValidation>
    <dataValidation type="custom" allowBlank="1" showInputMessage="1" showErrorMessage="1" errorTitle="!入力不要！" error="地域種別が第３種、第４種及び第５種に該当する場合は入力不要です。" sqref="K9:L9" xr:uid="{C45DB4F0-6F60-4C9F-81A5-BA385EB5A4B2}">
      <formula1>IF(AJ17="入力不可",FALSE,TRUE)</formula1>
    </dataValidation>
    <dataValidation type="list" allowBlank="1" showInputMessage="1" showErrorMessage="1" sqref="F16:F23" xr:uid="{83892812-FCC1-4271-B705-0FF32214BB68}">
      <formula1>"第1種,第2種,第3種,第4種,第5種"</formula1>
    </dataValidation>
    <dataValidation type="custom" allowBlank="1" showInputMessage="1" showErrorMessage="1" sqref="AH21" xr:uid="{913E2A1F-694A-481F-BE8A-B595D2A89EEA}">
      <formula1>IF($AJ$17="入力不可",FALSE,TRUE)</formula1>
    </dataValidation>
    <dataValidation type="list" allowBlank="1" showInputMessage="1" sqref="H20:S20 H22:S22 H18:S18 H16:S16" xr:uid="{40E07A03-C1AC-4617-9DB5-CAD25BD86E59}">
      <formula1>"→,内,救,地,外,小,産,麻,精,選"</formula1>
    </dataValidation>
  </dataValidations>
  <printOptions horizontalCentered="1"/>
  <pageMargins left="0.23622047244094491" right="0.23622047244094491" top="0.74803149606299213" bottom="0.74803149606299213" header="0.31496062992125984" footer="0.31496062992125984"/>
  <pageSetup paperSize="9" scale="59" orientation="landscape" blackAndWhite="1" errors="blank"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5B3BC7-5CF8-4516-AAE3-BA3E84EC145E}">
  <sheetPr>
    <tabColor rgb="FFFFC000"/>
    <pageSetUpPr fitToPage="1"/>
  </sheetPr>
  <dimension ref="A1:AK95"/>
  <sheetViews>
    <sheetView showZeros="0" view="pageBreakPreview" zoomScale="85" zoomScaleNormal="100" zoomScaleSheetLayoutView="85" workbookViewId="0">
      <selection activeCell="B9" sqref="B9:G9"/>
    </sheetView>
  </sheetViews>
  <sheetFormatPr defaultColWidth="9" defaultRowHeight="15" customHeight="1"/>
  <cols>
    <col min="1" max="1" width="16.6640625" style="395" bestFit="1" customWidth="1"/>
    <col min="2" max="2" width="19.6640625" style="395" customWidth="1"/>
    <col min="3" max="3" width="13.6640625" style="395" customWidth="1"/>
    <col min="4" max="6" width="9.33203125" style="395" customWidth="1"/>
    <col min="7" max="7" width="7.44140625" style="395" bestFit="1" customWidth="1"/>
    <col min="8" max="19" width="4" style="395" customWidth="1"/>
    <col min="20" max="20" width="14.6640625" style="395" customWidth="1"/>
    <col min="21" max="22" width="4.33203125" style="396" customWidth="1"/>
    <col min="23" max="30" width="6.6640625" style="395" customWidth="1"/>
    <col min="31" max="31" width="38.109375" style="395" customWidth="1"/>
    <col min="32" max="33" width="9" style="395"/>
    <col min="34" max="34" width="14.44140625" style="395" customWidth="1"/>
    <col min="35" max="37" width="9" style="395" customWidth="1"/>
    <col min="38" max="16384" width="9" style="395"/>
  </cols>
  <sheetData>
    <row r="1" spans="1:36" s="363" customFormat="1" ht="13.2">
      <c r="A1" s="994" t="s">
        <v>320</v>
      </c>
      <c r="B1" s="994"/>
      <c r="C1" s="366"/>
      <c r="U1" s="455"/>
      <c r="V1" s="455"/>
    </row>
    <row r="2" spans="1:36" s="363" customFormat="1" ht="14.4">
      <c r="B2" s="454"/>
      <c r="C2" s="454"/>
      <c r="U2" s="437"/>
      <c r="V2" s="396"/>
    </row>
    <row r="3" spans="1:36" ht="24.9" customHeight="1">
      <c r="B3" s="995" t="s">
        <v>275</v>
      </c>
      <c r="C3" s="995"/>
      <c r="D3" s="995"/>
      <c r="E3" s="995"/>
      <c r="F3" s="995"/>
      <c r="G3" s="995"/>
      <c r="H3" s="995"/>
      <c r="I3" s="995"/>
      <c r="J3" s="995"/>
      <c r="K3" s="995"/>
      <c r="L3" s="995"/>
      <c r="M3" s="995"/>
      <c r="N3" s="995"/>
      <c r="O3" s="995"/>
      <c r="P3" s="995"/>
      <c r="Q3" s="995"/>
      <c r="R3" s="995"/>
      <c r="S3" s="995"/>
      <c r="T3" s="995"/>
      <c r="U3" s="995"/>
      <c r="V3" s="995"/>
      <c r="W3" s="995"/>
      <c r="X3" s="995"/>
      <c r="Y3" s="995"/>
      <c r="Z3" s="995"/>
      <c r="AA3" s="995"/>
      <c r="AB3" s="995"/>
      <c r="AC3" s="995"/>
      <c r="AD3" s="995"/>
      <c r="AE3" s="995"/>
    </row>
    <row r="4" spans="1:36" ht="17.25" customHeight="1">
      <c r="B4" s="440"/>
      <c r="C4" s="440"/>
      <c r="D4" s="440"/>
      <c r="E4" s="440"/>
      <c r="F4" s="440"/>
      <c r="G4" s="440"/>
      <c r="H4" s="440"/>
      <c r="I4" s="440"/>
      <c r="J4" s="440"/>
      <c r="K4" s="440"/>
      <c r="L4" s="440"/>
      <c r="M4" s="440"/>
      <c r="N4" s="440"/>
      <c r="O4" s="440"/>
      <c r="P4" s="440"/>
      <c r="Q4" s="440"/>
      <c r="R4" s="440"/>
      <c r="S4" s="440"/>
      <c r="T4" s="438" t="s">
        <v>276</v>
      </c>
      <c r="U4" s="439"/>
      <c r="V4" s="439"/>
      <c r="W4" s="438"/>
      <c r="X4" s="438"/>
      <c r="Y4" s="438"/>
      <c r="Z4" s="438"/>
      <c r="AA4" s="438"/>
      <c r="AB4" s="438"/>
      <c r="AC4" s="438"/>
      <c r="AD4" s="438"/>
      <c r="AE4" s="438"/>
    </row>
    <row r="5" spans="1:36" ht="17.25" customHeight="1">
      <c r="A5" s="996" t="s">
        <v>321</v>
      </c>
      <c r="B5" s="996"/>
      <c r="C5" s="589"/>
      <c r="D5" s="440"/>
      <c r="E5" s="440"/>
      <c r="F5" s="440"/>
      <c r="G5" s="440"/>
      <c r="H5" s="440"/>
      <c r="I5" s="440"/>
      <c r="J5" s="440"/>
      <c r="K5" s="440"/>
      <c r="L5" s="440"/>
      <c r="M5" s="440"/>
      <c r="N5" s="440"/>
      <c r="O5" s="440"/>
      <c r="P5" s="440"/>
      <c r="Q5" s="440"/>
      <c r="R5" s="440"/>
      <c r="S5" s="440"/>
      <c r="T5" s="438"/>
      <c r="U5" s="439"/>
      <c r="V5" s="439"/>
      <c r="W5" s="438"/>
      <c r="X5" s="438"/>
      <c r="Y5" s="438"/>
      <c r="Z5" s="438"/>
      <c r="AA5" s="438"/>
      <c r="AB5" s="438"/>
      <c r="AC5" s="438"/>
      <c r="AD5" s="438"/>
      <c r="AE5" s="438"/>
    </row>
    <row r="6" spans="1:36" ht="17.25" customHeight="1">
      <c r="B6" s="440"/>
      <c r="C6" s="440"/>
      <c r="D6" s="440"/>
      <c r="E6" s="440"/>
      <c r="F6" s="440"/>
      <c r="G6" s="440"/>
      <c r="H6" s="440"/>
      <c r="I6" s="440"/>
      <c r="J6" s="440"/>
      <c r="K6" s="440"/>
      <c r="L6" s="440"/>
      <c r="M6" s="440"/>
      <c r="N6" s="440"/>
      <c r="O6" s="440"/>
      <c r="P6" s="440"/>
      <c r="Q6" s="440"/>
      <c r="R6" s="440"/>
      <c r="S6" s="440"/>
      <c r="T6" s="438"/>
      <c r="U6" s="439"/>
      <c r="V6" s="439"/>
      <c r="W6" s="438"/>
      <c r="X6" s="438"/>
      <c r="Y6" s="438"/>
      <c r="Z6" s="438"/>
      <c r="AA6" s="438"/>
      <c r="AB6" s="438"/>
      <c r="AC6" s="438"/>
      <c r="AD6" s="438"/>
      <c r="AE6" s="438"/>
    </row>
    <row r="7" spans="1:36" ht="24.9" customHeight="1">
      <c r="A7" s="583" t="s">
        <v>322</v>
      </c>
      <c r="B7" s="453"/>
      <c r="C7" s="452"/>
      <c r="D7" s="451"/>
      <c r="E7" s="451"/>
      <c r="F7" s="451"/>
      <c r="G7" s="451"/>
      <c r="H7" s="440"/>
      <c r="I7" s="440"/>
      <c r="J7" s="440"/>
      <c r="K7" s="440"/>
      <c r="L7" s="440"/>
      <c r="M7" s="440"/>
      <c r="N7" s="440"/>
      <c r="O7" s="440"/>
      <c r="P7" s="440"/>
      <c r="Q7" s="440"/>
      <c r="R7" s="440"/>
      <c r="S7" s="440"/>
      <c r="T7" s="438"/>
      <c r="U7" s="439"/>
      <c r="V7" s="439"/>
      <c r="W7" s="438"/>
      <c r="X7" s="438"/>
      <c r="Y7" s="438"/>
      <c r="Z7" s="438"/>
      <c r="AA7" s="438"/>
      <c r="AB7" s="438"/>
      <c r="AC7" s="438"/>
      <c r="AD7" s="438"/>
      <c r="AE7" s="438"/>
    </row>
    <row r="8" spans="1:36" ht="24.9" customHeight="1">
      <c r="A8" s="583" t="s">
        <v>279</v>
      </c>
      <c r="B8" s="1043"/>
      <c r="C8" s="1043"/>
      <c r="D8" s="1043"/>
      <c r="E8" s="1043"/>
      <c r="F8" s="514" t="s">
        <v>280</v>
      </c>
      <c r="G8" s="514"/>
      <c r="H8" s="440"/>
      <c r="I8" s="1345" t="s">
        <v>281</v>
      </c>
      <c r="J8" s="1346"/>
      <c r="K8" s="1041"/>
      <c r="L8" s="1042"/>
      <c r="M8" s="440"/>
      <c r="N8" s="440"/>
      <c r="O8" s="440"/>
      <c r="P8" s="440"/>
      <c r="Q8" s="440"/>
      <c r="R8" s="440"/>
      <c r="S8" s="440"/>
      <c r="T8" s="438"/>
      <c r="U8" s="439"/>
      <c r="V8" s="439"/>
      <c r="W8" s="438"/>
      <c r="X8" s="438"/>
      <c r="Y8" s="438"/>
      <c r="Z8" s="438"/>
      <c r="AA8" s="438"/>
      <c r="AB8" s="438"/>
      <c r="AC8" s="438"/>
      <c r="AD8" s="438"/>
      <c r="AE8" s="438"/>
    </row>
    <row r="9" spans="1:36" ht="24.9" customHeight="1">
      <c r="A9" s="449" t="s">
        <v>282</v>
      </c>
      <c r="B9" s="1043"/>
      <c r="C9" s="1043"/>
      <c r="D9" s="1043"/>
      <c r="E9" s="1043"/>
      <c r="F9" s="1043"/>
      <c r="G9" s="1043"/>
      <c r="H9" s="440"/>
      <c r="I9" s="1345" t="s">
        <v>283</v>
      </c>
      <c r="J9" s="1346"/>
      <c r="K9" s="1039"/>
      <c r="L9" s="1040"/>
      <c r="M9" s="440"/>
      <c r="N9" s="440"/>
      <c r="O9" s="440"/>
      <c r="P9" s="440"/>
      <c r="Q9" s="440"/>
      <c r="R9" s="440"/>
      <c r="S9" s="440"/>
      <c r="T9" s="438"/>
      <c r="U9" s="439"/>
      <c r="V9" s="439"/>
      <c r="W9" s="438"/>
      <c r="X9" s="438"/>
      <c r="Y9" s="438"/>
      <c r="Z9" s="438"/>
      <c r="AA9" s="438"/>
      <c r="AB9" s="438"/>
      <c r="AC9" s="438"/>
      <c r="AD9" s="438"/>
      <c r="AE9" s="438"/>
    </row>
    <row r="10" spans="1:36" ht="24.9" customHeight="1">
      <c r="A10" s="449" t="s">
        <v>284</v>
      </c>
      <c r="B10" s="587"/>
      <c r="C10" s="444" t="s">
        <v>285</v>
      </c>
      <c r="D10" s="588"/>
      <c r="E10" s="444" t="s">
        <v>249</v>
      </c>
      <c r="F10" s="588"/>
      <c r="G10" s="442" t="s">
        <v>286</v>
      </c>
      <c r="H10" s="440"/>
      <c r="I10" s="440"/>
      <c r="J10" s="440"/>
      <c r="K10" s="440"/>
      <c r="L10" s="440"/>
      <c r="M10" s="440"/>
      <c r="O10" s="440"/>
      <c r="P10" s="440"/>
      <c r="Q10" s="440"/>
      <c r="R10" s="440"/>
      <c r="S10" s="440"/>
      <c r="T10" s="439"/>
      <c r="U10" s="439"/>
      <c r="V10" s="439"/>
      <c r="W10" s="438"/>
      <c r="X10" s="438"/>
      <c r="Y10" s="438"/>
      <c r="Z10" s="438"/>
      <c r="AA10" s="438"/>
      <c r="AB10" s="438"/>
      <c r="AC10" s="438"/>
      <c r="AD10" s="438"/>
      <c r="AE10" s="438"/>
    </row>
    <row r="11" spans="1:36" ht="24.9" customHeight="1">
      <c r="A11" s="441" t="s">
        <v>287</v>
      </c>
      <c r="B11" s="524"/>
      <c r="C11" s="514" t="s">
        <v>288</v>
      </c>
      <c r="D11" s="992"/>
      <c r="E11" s="992"/>
      <c r="F11" s="992"/>
      <c r="G11" s="993"/>
      <c r="H11" s="440"/>
      <c r="I11" s="440"/>
      <c r="J11" s="440"/>
      <c r="K11" s="440"/>
      <c r="L11" s="440"/>
      <c r="M11" s="440"/>
      <c r="N11" s="440"/>
      <c r="O11" s="440"/>
      <c r="P11" s="440"/>
      <c r="Q11" s="440"/>
      <c r="R11" s="440"/>
      <c r="S11" s="440"/>
      <c r="T11" s="439"/>
      <c r="U11" s="439"/>
      <c r="V11" s="439"/>
      <c r="W11" s="438"/>
      <c r="X11" s="438"/>
      <c r="Y11" s="438"/>
      <c r="Z11" s="438"/>
      <c r="AA11" s="438"/>
      <c r="AB11" s="438"/>
      <c r="AC11" s="438"/>
      <c r="AD11" s="438"/>
      <c r="AE11" s="438"/>
    </row>
    <row r="12" spans="1:36" ht="12.75" customHeight="1">
      <c r="B12" s="623"/>
      <c r="C12" s="623"/>
      <c r="U12" s="437"/>
      <c r="W12" s="962"/>
      <c r="X12" s="962"/>
      <c r="Y12" s="962"/>
      <c r="Z12" s="962"/>
      <c r="AA12" s="962"/>
      <c r="AB12" s="962"/>
      <c r="AC12" s="962"/>
      <c r="AD12" s="962"/>
      <c r="AE12" s="962"/>
    </row>
    <row r="13" spans="1:36" ht="14.25" customHeight="1">
      <c r="A13" s="1342" t="s">
        <v>323</v>
      </c>
      <c r="B13" s="1342" t="s">
        <v>324</v>
      </c>
      <c r="C13" s="1342"/>
      <c r="D13" s="930" t="s">
        <v>291</v>
      </c>
      <c r="E13" s="972" t="s">
        <v>292</v>
      </c>
      <c r="F13" s="975" t="s">
        <v>280</v>
      </c>
      <c r="G13" s="975" t="s">
        <v>293</v>
      </c>
      <c r="H13" s="963" t="s">
        <v>294</v>
      </c>
      <c r="I13" s="980"/>
      <c r="J13" s="980"/>
      <c r="K13" s="980"/>
      <c r="L13" s="980"/>
      <c r="M13" s="980"/>
      <c r="N13" s="980"/>
      <c r="O13" s="980"/>
      <c r="P13" s="980"/>
      <c r="Q13" s="980"/>
      <c r="R13" s="980"/>
      <c r="S13" s="980"/>
      <c r="T13" s="980"/>
      <c r="U13" s="982" t="s">
        <v>226</v>
      </c>
      <c r="V13" s="983"/>
      <c r="W13" s="986" t="s">
        <v>227</v>
      </c>
      <c r="X13" s="986"/>
      <c r="Y13" s="986"/>
      <c r="Z13" s="986"/>
      <c r="AA13" s="986"/>
      <c r="AB13" s="986"/>
      <c r="AC13" s="986"/>
      <c r="AD13" s="986"/>
      <c r="AE13" s="987" t="s">
        <v>295</v>
      </c>
    </row>
    <row r="14" spans="1:36" ht="13.5" customHeight="1">
      <c r="A14" s="1342"/>
      <c r="B14" s="1342"/>
      <c r="C14" s="1342"/>
      <c r="D14" s="931"/>
      <c r="E14" s="973"/>
      <c r="F14" s="1343"/>
      <c r="G14" s="978"/>
      <c r="H14" s="965"/>
      <c r="I14" s="981"/>
      <c r="J14" s="981"/>
      <c r="K14" s="981"/>
      <c r="L14" s="981"/>
      <c r="M14" s="981"/>
      <c r="N14" s="981"/>
      <c r="O14" s="981"/>
      <c r="P14" s="981"/>
      <c r="Q14" s="981"/>
      <c r="R14" s="981"/>
      <c r="S14" s="981"/>
      <c r="T14" s="981"/>
      <c r="U14" s="984"/>
      <c r="V14" s="985"/>
      <c r="W14" s="990" t="s">
        <v>228</v>
      </c>
      <c r="X14" s="990"/>
      <c r="Y14" s="990"/>
      <c r="Z14" s="990"/>
      <c r="AA14" s="990" t="s">
        <v>229</v>
      </c>
      <c r="AB14" s="990"/>
      <c r="AC14" s="990"/>
      <c r="AD14" s="990"/>
      <c r="AE14" s="988"/>
      <c r="AH14" s="517" t="s">
        <v>296</v>
      </c>
      <c r="AI14" s="517" t="s">
        <v>297</v>
      </c>
      <c r="AJ14" s="517" t="s">
        <v>298</v>
      </c>
    </row>
    <row r="15" spans="1:36" ht="38.1" customHeight="1">
      <c r="A15" s="1342"/>
      <c r="B15" s="1342"/>
      <c r="C15" s="1342"/>
      <c r="D15" s="932"/>
      <c r="E15" s="974"/>
      <c r="F15" s="1344"/>
      <c r="G15" s="979"/>
      <c r="H15" s="436" t="s">
        <v>299</v>
      </c>
      <c r="I15" s="433" t="s">
        <v>300</v>
      </c>
      <c r="J15" s="433" t="s">
        <v>301</v>
      </c>
      <c r="K15" s="433" t="s">
        <v>302</v>
      </c>
      <c r="L15" s="433" t="s">
        <v>303</v>
      </c>
      <c r="M15" s="433" t="s">
        <v>304</v>
      </c>
      <c r="N15" s="433" t="s">
        <v>305</v>
      </c>
      <c r="O15" s="433" t="s">
        <v>306</v>
      </c>
      <c r="P15" s="433" t="s">
        <v>307</v>
      </c>
      <c r="Q15" s="433" t="s">
        <v>308</v>
      </c>
      <c r="R15" s="433" t="s">
        <v>309</v>
      </c>
      <c r="S15" s="433" t="s">
        <v>310</v>
      </c>
      <c r="T15" s="435" t="s">
        <v>311</v>
      </c>
      <c r="U15" s="434" t="s">
        <v>230</v>
      </c>
      <c r="V15" s="434" t="s">
        <v>312</v>
      </c>
      <c r="W15" s="433" t="s">
        <v>232</v>
      </c>
      <c r="X15" s="433" t="s">
        <v>233</v>
      </c>
      <c r="Y15" s="433" t="s">
        <v>234</v>
      </c>
      <c r="Z15" s="433" t="s">
        <v>235</v>
      </c>
      <c r="AA15" s="433" t="s">
        <v>232</v>
      </c>
      <c r="AB15" s="433" t="s">
        <v>233</v>
      </c>
      <c r="AC15" s="433" t="s">
        <v>234</v>
      </c>
      <c r="AD15" s="433" t="s">
        <v>235</v>
      </c>
      <c r="AE15" s="989"/>
      <c r="AH15" s="515" t="str">
        <f>IF(G8="第３種","○","×")</f>
        <v>×</v>
      </c>
      <c r="AI15" s="515" t="str">
        <f>IF(G8="第４種","○","×")</f>
        <v>×</v>
      </c>
      <c r="AJ15" s="515" t="str">
        <f>IF(G8="第５種","○","×")</f>
        <v>×</v>
      </c>
    </row>
    <row r="16" spans="1:36" ht="24.9" customHeight="1" thickBot="1">
      <c r="A16" s="1048"/>
      <c r="B16" s="1003"/>
      <c r="C16" s="1004"/>
      <c r="D16" s="1007"/>
      <c r="E16" s="1007"/>
      <c r="F16" s="1007"/>
      <c r="G16" s="426" t="s">
        <v>237</v>
      </c>
      <c r="H16" s="425"/>
      <c r="I16" s="425"/>
      <c r="J16" s="425"/>
      <c r="K16" s="425"/>
      <c r="L16" s="425"/>
      <c r="M16" s="425"/>
      <c r="N16" s="425"/>
      <c r="O16" s="425"/>
      <c r="P16" s="425"/>
      <c r="Q16" s="425"/>
      <c r="R16" s="425"/>
      <c r="S16" s="425"/>
      <c r="T16" s="424">
        <f>COUNTA(H16:S16)</f>
        <v>0</v>
      </c>
      <c r="U16" s="423"/>
      <c r="V16" s="422"/>
      <c r="W16" s="463"/>
      <c r="X16" s="463"/>
      <c r="Y16" s="463"/>
      <c r="Z16" s="463"/>
      <c r="AA16" s="463"/>
      <c r="AB16" s="463"/>
      <c r="AC16" s="463"/>
      <c r="AD16" s="463"/>
      <c r="AE16" s="468"/>
    </row>
    <row r="17" spans="1:35" ht="24.9" customHeight="1" thickBot="1">
      <c r="A17" s="1049"/>
      <c r="B17" s="1051"/>
      <c r="C17" s="1052"/>
      <c r="D17" s="1053"/>
      <c r="E17" s="1053"/>
      <c r="F17" s="1053"/>
      <c r="G17" s="480" t="s">
        <v>325</v>
      </c>
      <c r="H17" s="486"/>
      <c r="I17" s="486"/>
      <c r="J17" s="486"/>
      <c r="K17" s="486"/>
      <c r="L17" s="486"/>
      <c r="M17" s="486"/>
      <c r="N17" s="486"/>
      <c r="O17" s="486"/>
      <c r="P17" s="486"/>
      <c r="Q17" s="486"/>
      <c r="R17" s="486"/>
      <c r="S17" s="486"/>
      <c r="T17" s="478">
        <f>SUM(H17:S17)</f>
        <v>0</v>
      </c>
      <c r="U17" s="477"/>
      <c r="V17" s="476"/>
      <c r="W17" s="590"/>
      <c r="X17" s="590"/>
      <c r="Y17" s="590"/>
      <c r="Z17" s="590"/>
      <c r="AA17" s="590"/>
      <c r="AB17" s="590"/>
      <c r="AC17" s="590"/>
      <c r="AD17" s="590"/>
      <c r="AE17" s="468"/>
      <c r="AI17" s="540" t="str">
        <f>IF(COUNTIF(AH15:AJ15,"○"),"入力不可","入力可")</f>
        <v>入力可</v>
      </c>
    </row>
    <row r="18" spans="1:35" ht="24.9" customHeight="1">
      <c r="A18" s="1049"/>
      <c r="B18" s="1051"/>
      <c r="C18" s="1052"/>
      <c r="D18" s="1053"/>
      <c r="E18" s="1053"/>
      <c r="F18" s="1053"/>
      <c r="G18" s="475" t="s">
        <v>326</v>
      </c>
      <c r="H18" s="484"/>
      <c r="I18" s="485"/>
      <c r="J18" s="484"/>
      <c r="K18" s="484"/>
      <c r="L18" s="484"/>
      <c r="M18" s="484"/>
      <c r="N18" s="484"/>
      <c r="O18" s="484"/>
      <c r="P18" s="484"/>
      <c r="Q18" s="484"/>
      <c r="R18" s="484"/>
      <c r="S18" s="484"/>
      <c r="T18" s="472">
        <f>SUM(H18:S18)</f>
        <v>0</v>
      </c>
      <c r="U18" s="471"/>
      <c r="V18" s="470"/>
      <c r="W18" s="590"/>
      <c r="X18" s="590"/>
      <c r="Y18" s="590"/>
      <c r="Z18" s="590"/>
      <c r="AA18" s="590"/>
      <c r="AB18" s="590"/>
      <c r="AC18" s="590"/>
      <c r="AD18" s="590"/>
      <c r="AE18" s="468"/>
    </row>
    <row r="19" spans="1:35" ht="24.9" customHeight="1">
      <c r="A19" s="1050"/>
      <c r="B19" s="1005"/>
      <c r="C19" s="1006"/>
      <c r="D19" s="1008"/>
      <c r="E19" s="1008"/>
      <c r="F19" s="1008"/>
      <c r="G19" s="483" t="s">
        <v>236</v>
      </c>
      <c r="H19" s="466">
        <f t="shared" ref="H19:S19" si="0">IF(H17+H18&lt;4,H17+H18,4)</f>
        <v>0</v>
      </c>
      <c r="I19" s="466">
        <f t="shared" si="0"/>
        <v>0</v>
      </c>
      <c r="J19" s="466">
        <f t="shared" si="0"/>
        <v>0</v>
      </c>
      <c r="K19" s="466">
        <f t="shared" si="0"/>
        <v>0</v>
      </c>
      <c r="L19" s="466">
        <f t="shared" si="0"/>
        <v>0</v>
      </c>
      <c r="M19" s="466">
        <f t="shared" si="0"/>
        <v>0</v>
      </c>
      <c r="N19" s="466">
        <f t="shared" si="0"/>
        <v>0</v>
      </c>
      <c r="O19" s="466">
        <f t="shared" si="0"/>
        <v>0</v>
      </c>
      <c r="P19" s="466">
        <f t="shared" si="0"/>
        <v>0</v>
      </c>
      <c r="Q19" s="466">
        <f t="shared" si="0"/>
        <v>0</v>
      </c>
      <c r="R19" s="466">
        <f t="shared" si="0"/>
        <v>0</v>
      </c>
      <c r="S19" s="466">
        <f t="shared" si="0"/>
        <v>0</v>
      </c>
      <c r="T19" s="465">
        <f>SUM(H19:S19)</f>
        <v>0</v>
      </c>
      <c r="U19" s="464"/>
      <c r="V19" s="464"/>
      <c r="W19" s="463"/>
      <c r="X19" s="463"/>
      <c r="Y19" s="463"/>
      <c r="Z19" s="463"/>
      <c r="AA19" s="463"/>
      <c r="AB19" s="463"/>
      <c r="AC19" s="463"/>
      <c r="AD19" s="463"/>
      <c r="AE19" s="489"/>
    </row>
    <row r="20" spans="1:35" ht="24.9" customHeight="1">
      <c r="A20" s="1048"/>
      <c r="B20" s="1003"/>
      <c r="C20" s="1004"/>
      <c r="D20" s="1007"/>
      <c r="E20" s="1007"/>
      <c r="F20" s="1007"/>
      <c r="G20" s="426" t="s">
        <v>237</v>
      </c>
      <c r="H20" s="425"/>
      <c r="I20" s="425"/>
      <c r="J20" s="425"/>
      <c r="K20" s="425"/>
      <c r="L20" s="425"/>
      <c r="M20" s="425"/>
      <c r="N20" s="425"/>
      <c r="O20" s="425"/>
      <c r="P20" s="425"/>
      <c r="Q20" s="425"/>
      <c r="R20" s="425"/>
      <c r="S20" s="425"/>
      <c r="T20" s="424">
        <f>COUNTA(H20:S20)</f>
        <v>0</v>
      </c>
      <c r="U20" s="423"/>
      <c r="V20" s="422"/>
      <c r="W20" s="463"/>
      <c r="X20" s="463"/>
      <c r="Y20" s="463"/>
      <c r="Z20" s="463"/>
      <c r="AA20" s="463"/>
      <c r="AB20" s="463"/>
      <c r="AC20" s="463"/>
      <c r="AD20" s="463"/>
      <c r="AE20" s="468"/>
    </row>
    <row r="21" spans="1:35" ht="24.9" customHeight="1">
      <c r="A21" s="1049"/>
      <c r="B21" s="1051"/>
      <c r="C21" s="1052"/>
      <c r="D21" s="1053"/>
      <c r="E21" s="1053"/>
      <c r="F21" s="1053"/>
      <c r="G21" s="480" t="s">
        <v>325</v>
      </c>
      <c r="H21" s="486"/>
      <c r="I21" s="486"/>
      <c r="J21" s="486"/>
      <c r="K21" s="486"/>
      <c r="L21" s="486"/>
      <c r="M21" s="486"/>
      <c r="N21" s="486"/>
      <c r="O21" s="486"/>
      <c r="P21" s="486"/>
      <c r="Q21" s="486"/>
      <c r="R21" s="486"/>
      <c r="S21" s="486"/>
      <c r="T21" s="478">
        <f>SUM(H21:S21)</f>
        <v>0</v>
      </c>
      <c r="U21" s="477"/>
      <c r="V21" s="476"/>
      <c r="W21" s="590"/>
      <c r="X21" s="590"/>
      <c r="Y21" s="590"/>
      <c r="Z21" s="590"/>
      <c r="AA21" s="590"/>
      <c r="AB21" s="590"/>
      <c r="AC21" s="590"/>
      <c r="AD21" s="590"/>
      <c r="AE21" s="468"/>
    </row>
    <row r="22" spans="1:35" ht="24.9" customHeight="1">
      <c r="A22" s="1049"/>
      <c r="B22" s="1051"/>
      <c r="C22" s="1052"/>
      <c r="D22" s="1053"/>
      <c r="E22" s="1053"/>
      <c r="F22" s="1053"/>
      <c r="G22" s="475" t="s">
        <v>326</v>
      </c>
      <c r="H22" s="484"/>
      <c r="I22" s="485"/>
      <c r="J22" s="484"/>
      <c r="K22" s="484"/>
      <c r="L22" s="484"/>
      <c r="M22" s="484"/>
      <c r="N22" s="484"/>
      <c r="O22" s="484"/>
      <c r="P22" s="484"/>
      <c r="Q22" s="484"/>
      <c r="R22" s="484"/>
      <c r="S22" s="484"/>
      <c r="T22" s="472">
        <f>SUM(H22:S22)</f>
        <v>0</v>
      </c>
      <c r="U22" s="471"/>
      <c r="V22" s="470"/>
      <c r="W22" s="590"/>
      <c r="X22" s="590"/>
      <c r="Y22" s="590"/>
      <c r="Z22" s="590"/>
      <c r="AA22" s="590"/>
      <c r="AB22" s="590"/>
      <c r="AC22" s="590"/>
      <c r="AD22" s="590"/>
      <c r="AE22" s="468"/>
    </row>
    <row r="23" spans="1:35" ht="24.9" customHeight="1">
      <c r="A23" s="1050"/>
      <c r="B23" s="1005"/>
      <c r="C23" s="1006"/>
      <c r="D23" s="1008"/>
      <c r="E23" s="1008"/>
      <c r="F23" s="1008"/>
      <c r="G23" s="483" t="s">
        <v>236</v>
      </c>
      <c r="H23" s="466">
        <f t="shared" ref="H23:S23" si="1">IF(H21+H22&lt;4,H21+H22,4)</f>
        <v>0</v>
      </c>
      <c r="I23" s="466">
        <f t="shared" si="1"/>
        <v>0</v>
      </c>
      <c r="J23" s="466">
        <f t="shared" si="1"/>
        <v>0</v>
      </c>
      <c r="K23" s="466">
        <f t="shared" si="1"/>
        <v>0</v>
      </c>
      <c r="L23" s="466">
        <f t="shared" si="1"/>
        <v>0</v>
      </c>
      <c r="M23" s="466">
        <f t="shared" si="1"/>
        <v>0</v>
      </c>
      <c r="N23" s="466">
        <f t="shared" si="1"/>
        <v>0</v>
      </c>
      <c r="O23" s="466">
        <f t="shared" si="1"/>
        <v>0</v>
      </c>
      <c r="P23" s="466">
        <f t="shared" si="1"/>
        <v>0</v>
      </c>
      <c r="Q23" s="466">
        <f t="shared" si="1"/>
        <v>0</v>
      </c>
      <c r="R23" s="466">
        <f t="shared" si="1"/>
        <v>0</v>
      </c>
      <c r="S23" s="466">
        <f t="shared" si="1"/>
        <v>0</v>
      </c>
      <c r="T23" s="465">
        <f>SUM(H23:S23)</f>
        <v>0</v>
      </c>
      <c r="U23" s="464"/>
      <c r="V23" s="464"/>
      <c r="W23" s="463"/>
      <c r="X23" s="463"/>
      <c r="Y23" s="463"/>
      <c r="Z23" s="463"/>
      <c r="AA23" s="463"/>
      <c r="AB23" s="463"/>
      <c r="AC23" s="463"/>
      <c r="AD23" s="463"/>
      <c r="AE23" s="488"/>
    </row>
    <row r="24" spans="1:35" ht="24.9" customHeight="1">
      <c r="A24" s="1048"/>
      <c r="B24" s="1003"/>
      <c r="C24" s="1004"/>
      <c r="D24" s="1007"/>
      <c r="E24" s="1007"/>
      <c r="F24" s="1007"/>
      <c r="G24" s="426" t="s">
        <v>237</v>
      </c>
      <c r="H24" s="425"/>
      <c r="I24" s="425"/>
      <c r="J24" s="425"/>
      <c r="K24" s="425"/>
      <c r="L24" s="425"/>
      <c r="M24" s="425"/>
      <c r="N24" s="425"/>
      <c r="O24" s="425"/>
      <c r="P24" s="425"/>
      <c r="Q24" s="425"/>
      <c r="R24" s="425"/>
      <c r="S24" s="425"/>
      <c r="T24" s="424">
        <f>COUNTA(H24:S24)</f>
        <v>0</v>
      </c>
      <c r="U24" s="423"/>
      <c r="V24" s="422"/>
      <c r="W24" s="463"/>
      <c r="X24" s="463"/>
      <c r="Y24" s="463"/>
      <c r="Z24" s="463"/>
      <c r="AA24" s="463"/>
      <c r="AB24" s="463"/>
      <c r="AC24" s="463"/>
      <c r="AD24" s="463"/>
      <c r="AE24" s="487"/>
    </row>
    <row r="25" spans="1:35" ht="24.9" customHeight="1">
      <c r="A25" s="1049"/>
      <c r="B25" s="1051"/>
      <c r="C25" s="1052"/>
      <c r="D25" s="1053"/>
      <c r="E25" s="1053"/>
      <c r="F25" s="1053"/>
      <c r="G25" s="480" t="s">
        <v>325</v>
      </c>
      <c r="H25" s="486"/>
      <c r="I25" s="486"/>
      <c r="J25" s="486"/>
      <c r="K25" s="486"/>
      <c r="L25" s="486"/>
      <c r="M25" s="486"/>
      <c r="N25" s="486"/>
      <c r="O25" s="486"/>
      <c r="P25" s="486"/>
      <c r="Q25" s="486"/>
      <c r="R25" s="486"/>
      <c r="S25" s="486"/>
      <c r="T25" s="478">
        <f>SUM(H25:S25)</f>
        <v>0</v>
      </c>
      <c r="U25" s="477"/>
      <c r="V25" s="476"/>
      <c r="W25" s="590"/>
      <c r="X25" s="590"/>
      <c r="Y25" s="590"/>
      <c r="Z25" s="590"/>
      <c r="AA25" s="590"/>
      <c r="AB25" s="590"/>
      <c r="AC25" s="590"/>
      <c r="AD25" s="590"/>
      <c r="AE25" s="468"/>
    </row>
    <row r="26" spans="1:35" ht="24.9" customHeight="1">
      <c r="A26" s="1049"/>
      <c r="B26" s="1051"/>
      <c r="C26" s="1052"/>
      <c r="D26" s="1053"/>
      <c r="E26" s="1053"/>
      <c r="F26" s="1053"/>
      <c r="G26" s="475" t="s">
        <v>326</v>
      </c>
      <c r="H26" s="484"/>
      <c r="I26" s="485"/>
      <c r="J26" s="484"/>
      <c r="K26" s="484"/>
      <c r="L26" s="484"/>
      <c r="M26" s="484"/>
      <c r="N26" s="484"/>
      <c r="O26" s="484"/>
      <c r="P26" s="484"/>
      <c r="Q26" s="484"/>
      <c r="R26" s="484"/>
      <c r="S26" s="484"/>
      <c r="T26" s="472">
        <f>SUM(H26:S26)</f>
        <v>0</v>
      </c>
      <c r="U26" s="471"/>
      <c r="V26" s="470"/>
      <c r="W26" s="590"/>
      <c r="X26" s="590"/>
      <c r="Y26" s="590"/>
      <c r="Z26" s="590"/>
      <c r="AA26" s="590"/>
      <c r="AB26" s="590"/>
      <c r="AC26" s="590"/>
      <c r="AD26" s="590"/>
      <c r="AE26" s="468"/>
    </row>
    <row r="27" spans="1:35" ht="24.9" customHeight="1">
      <c r="A27" s="1050"/>
      <c r="B27" s="1005"/>
      <c r="C27" s="1006"/>
      <c r="D27" s="1008"/>
      <c r="E27" s="1008"/>
      <c r="F27" s="1008"/>
      <c r="G27" s="483" t="s">
        <v>236</v>
      </c>
      <c r="H27" s="466">
        <f t="shared" ref="H27:S27" si="2">IF(H25+H26&lt;4,H25+H26,4)</f>
        <v>0</v>
      </c>
      <c r="I27" s="466">
        <f t="shared" si="2"/>
        <v>0</v>
      </c>
      <c r="J27" s="466">
        <f t="shared" si="2"/>
        <v>0</v>
      </c>
      <c r="K27" s="466">
        <f t="shared" si="2"/>
        <v>0</v>
      </c>
      <c r="L27" s="466">
        <f t="shared" si="2"/>
        <v>0</v>
      </c>
      <c r="M27" s="466">
        <f t="shared" si="2"/>
        <v>0</v>
      </c>
      <c r="N27" s="466">
        <f t="shared" si="2"/>
        <v>0</v>
      </c>
      <c r="O27" s="466">
        <f t="shared" si="2"/>
        <v>0</v>
      </c>
      <c r="P27" s="466">
        <f t="shared" si="2"/>
        <v>0</v>
      </c>
      <c r="Q27" s="466">
        <f t="shared" si="2"/>
        <v>0</v>
      </c>
      <c r="R27" s="466">
        <f t="shared" si="2"/>
        <v>0</v>
      </c>
      <c r="S27" s="466">
        <f t="shared" si="2"/>
        <v>0</v>
      </c>
      <c r="T27" s="465">
        <f>SUM(H27:S27)</f>
        <v>0</v>
      </c>
      <c r="U27" s="464"/>
      <c r="V27" s="464"/>
      <c r="W27" s="463"/>
      <c r="X27" s="463"/>
      <c r="Y27" s="463"/>
      <c r="Z27" s="463"/>
      <c r="AA27" s="463"/>
      <c r="AB27" s="463"/>
      <c r="AC27" s="463"/>
      <c r="AD27" s="463"/>
      <c r="AE27" s="482"/>
    </row>
    <row r="28" spans="1:35" ht="24.9" customHeight="1">
      <c r="A28" s="1048"/>
      <c r="B28" s="1003"/>
      <c r="C28" s="1004"/>
      <c r="D28" s="1007"/>
      <c r="E28" s="1007"/>
      <c r="F28" s="1007"/>
      <c r="G28" s="426" t="s">
        <v>237</v>
      </c>
      <c r="H28" s="481"/>
      <c r="I28" s="481"/>
      <c r="J28" s="481"/>
      <c r="K28" s="481"/>
      <c r="L28" s="481"/>
      <c r="M28" s="481"/>
      <c r="N28" s="481"/>
      <c r="O28" s="481"/>
      <c r="P28" s="481"/>
      <c r="Q28" s="481"/>
      <c r="R28" s="481"/>
      <c r="S28" s="481"/>
      <c r="T28" s="424">
        <f>COUNTA(H28:S28)</f>
        <v>0</v>
      </c>
      <c r="U28" s="423"/>
      <c r="V28" s="422"/>
      <c r="W28" s="463"/>
      <c r="X28" s="463"/>
      <c r="Y28" s="463"/>
      <c r="Z28" s="463"/>
      <c r="AA28" s="463"/>
      <c r="AB28" s="463"/>
      <c r="AC28" s="463"/>
      <c r="AD28" s="463"/>
      <c r="AE28" s="468"/>
    </row>
    <row r="29" spans="1:35" ht="24.9" customHeight="1">
      <c r="A29" s="1049"/>
      <c r="B29" s="1051"/>
      <c r="C29" s="1052"/>
      <c r="D29" s="1053"/>
      <c r="E29" s="1053"/>
      <c r="F29" s="1053"/>
      <c r="G29" s="480" t="s">
        <v>325</v>
      </c>
      <c r="H29" s="479"/>
      <c r="I29" s="479"/>
      <c r="J29" s="479"/>
      <c r="K29" s="479"/>
      <c r="L29" s="479"/>
      <c r="M29" s="479"/>
      <c r="N29" s="479"/>
      <c r="O29" s="479"/>
      <c r="P29" s="479"/>
      <c r="Q29" s="479"/>
      <c r="R29" s="479"/>
      <c r="S29" s="479"/>
      <c r="T29" s="478">
        <f>SUM(H29:S29)</f>
        <v>0</v>
      </c>
      <c r="U29" s="477"/>
      <c r="V29" s="476"/>
      <c r="W29" s="590"/>
      <c r="X29" s="590"/>
      <c r="Y29" s="590"/>
      <c r="Z29" s="590"/>
      <c r="AA29" s="590"/>
      <c r="AB29" s="590"/>
      <c r="AC29" s="590"/>
      <c r="AD29" s="590"/>
      <c r="AE29" s="468"/>
    </row>
    <row r="30" spans="1:35" ht="24.9" customHeight="1">
      <c r="A30" s="1049"/>
      <c r="B30" s="1051"/>
      <c r="C30" s="1052"/>
      <c r="D30" s="1053"/>
      <c r="E30" s="1053"/>
      <c r="F30" s="1053"/>
      <c r="G30" s="475" t="s">
        <v>326</v>
      </c>
      <c r="H30" s="473"/>
      <c r="I30" s="474"/>
      <c r="J30" s="473"/>
      <c r="K30" s="473"/>
      <c r="L30" s="473"/>
      <c r="M30" s="473"/>
      <c r="N30" s="473"/>
      <c r="O30" s="473"/>
      <c r="P30" s="473"/>
      <c r="Q30" s="473"/>
      <c r="R30" s="473"/>
      <c r="S30" s="473"/>
      <c r="T30" s="472">
        <f>SUM(H30:S30)</f>
        <v>0</v>
      </c>
      <c r="U30" s="471"/>
      <c r="V30" s="470"/>
      <c r="W30" s="590"/>
      <c r="X30" s="590"/>
      <c r="Y30" s="590"/>
      <c r="Z30" s="590"/>
      <c r="AA30" s="590"/>
      <c r="AB30" s="590"/>
      <c r="AC30" s="590"/>
      <c r="AD30" s="590"/>
      <c r="AE30" s="468"/>
    </row>
    <row r="31" spans="1:35" ht="24.9" customHeight="1" thickBot="1">
      <c r="A31" s="1050"/>
      <c r="B31" s="1005"/>
      <c r="C31" s="1006"/>
      <c r="D31" s="1008"/>
      <c r="E31" s="1008"/>
      <c r="F31" s="1008"/>
      <c r="G31" s="591" t="s">
        <v>236</v>
      </c>
      <c r="H31" s="466">
        <f t="shared" ref="H31:S31" si="3">IF(H29+H30&lt;4,H29+H30,4)</f>
        <v>0</v>
      </c>
      <c r="I31" s="466">
        <f t="shared" si="3"/>
        <v>0</v>
      </c>
      <c r="J31" s="466">
        <f t="shared" si="3"/>
        <v>0</v>
      </c>
      <c r="K31" s="466">
        <f t="shared" si="3"/>
        <v>0</v>
      </c>
      <c r="L31" s="466">
        <f t="shared" si="3"/>
        <v>0</v>
      </c>
      <c r="M31" s="466">
        <f t="shared" si="3"/>
        <v>0</v>
      </c>
      <c r="N31" s="466">
        <f t="shared" si="3"/>
        <v>0</v>
      </c>
      <c r="O31" s="466">
        <f t="shared" si="3"/>
        <v>0</v>
      </c>
      <c r="P31" s="525">
        <f t="shared" si="3"/>
        <v>0</v>
      </c>
      <c r="Q31" s="525">
        <f t="shared" si="3"/>
        <v>0</v>
      </c>
      <c r="R31" s="525">
        <f t="shared" si="3"/>
        <v>0</v>
      </c>
      <c r="S31" s="525">
        <f t="shared" si="3"/>
        <v>0</v>
      </c>
      <c r="T31" s="526">
        <f>SUM(H31:S31)</f>
        <v>0</v>
      </c>
      <c r="U31" s="527"/>
      <c r="V31" s="527"/>
      <c r="W31" s="528"/>
      <c r="X31" s="528"/>
      <c r="Y31" s="528"/>
      <c r="Z31" s="528"/>
      <c r="AA31" s="528"/>
      <c r="AB31" s="528"/>
      <c r="AC31" s="528"/>
      <c r="AD31" s="528"/>
      <c r="AE31" s="462"/>
    </row>
    <row r="32" spans="1:35" ht="20.100000000000001" customHeight="1">
      <c r="F32" s="624"/>
      <c r="G32" s="410"/>
      <c r="H32" s="409"/>
      <c r="I32" s="409"/>
      <c r="J32" s="409"/>
      <c r="K32" s="409"/>
      <c r="L32" s="409"/>
      <c r="M32" s="409"/>
      <c r="N32" s="409"/>
      <c r="O32" s="409"/>
      <c r="P32" s="1065" t="s">
        <v>236</v>
      </c>
      <c r="Q32" s="1066"/>
      <c r="R32" s="1020" t="s">
        <v>237</v>
      </c>
      <c r="S32" s="1020"/>
      <c r="T32" s="529">
        <f t="shared" ref="T32:AD34" si="4">T16+T20+T24+T28</f>
        <v>0</v>
      </c>
      <c r="U32" s="530">
        <f t="shared" ref="U32:V34" si="5">U16+U20+U24+U28</f>
        <v>0</v>
      </c>
      <c r="V32" s="531">
        <f t="shared" si="5"/>
        <v>0</v>
      </c>
      <c r="W32" s="532" t="s">
        <v>238</v>
      </c>
      <c r="X32" s="414" t="s">
        <v>239</v>
      </c>
      <c r="Y32" s="533" t="s">
        <v>240</v>
      </c>
      <c r="Z32" s="414" t="s">
        <v>241</v>
      </c>
      <c r="AA32" s="533" t="s">
        <v>242</v>
      </c>
      <c r="AB32" s="414" t="s">
        <v>243</v>
      </c>
      <c r="AC32" s="533" t="s">
        <v>244</v>
      </c>
      <c r="AD32" s="413" t="s">
        <v>170</v>
      </c>
    </row>
    <row r="33" spans="1:37" ht="20.100000000000001" customHeight="1">
      <c r="B33" s="412"/>
      <c r="C33" s="412"/>
      <c r="D33" s="403"/>
      <c r="E33" s="403"/>
      <c r="F33" s="624"/>
      <c r="G33" s="410"/>
      <c r="H33" s="409"/>
      <c r="I33" s="409"/>
      <c r="J33" s="409"/>
      <c r="K33" s="409"/>
      <c r="L33" s="409"/>
      <c r="M33" s="409"/>
      <c r="N33" s="409"/>
      <c r="O33" s="409"/>
      <c r="P33" s="1067"/>
      <c r="Q33" s="988"/>
      <c r="R33" s="1054" t="s">
        <v>245</v>
      </c>
      <c r="S33" s="1054"/>
      <c r="T33" s="592">
        <f t="shared" si="4"/>
        <v>0</v>
      </c>
      <c r="U33" s="593">
        <f t="shared" si="5"/>
        <v>0</v>
      </c>
      <c r="V33" s="461">
        <f t="shared" si="5"/>
        <v>0</v>
      </c>
      <c r="W33" s="460">
        <f t="shared" si="4"/>
        <v>0</v>
      </c>
      <c r="X33" s="460">
        <f t="shared" si="4"/>
        <v>0</v>
      </c>
      <c r="Y33" s="460">
        <f t="shared" si="4"/>
        <v>0</v>
      </c>
      <c r="Z33" s="460">
        <f t="shared" si="4"/>
        <v>0</v>
      </c>
      <c r="AA33" s="460">
        <f t="shared" si="4"/>
        <v>0</v>
      </c>
      <c r="AB33" s="460">
        <f t="shared" si="4"/>
        <v>0</v>
      </c>
      <c r="AC33" s="460">
        <f t="shared" si="4"/>
        <v>0</v>
      </c>
      <c r="AD33" s="534">
        <f t="shared" si="4"/>
        <v>0</v>
      </c>
      <c r="AH33" s="538" t="s">
        <v>257</v>
      </c>
      <c r="AI33" s="539">
        <f>T34</f>
        <v>0</v>
      </c>
      <c r="AJ33" s="539">
        <f>U34</f>
        <v>0</v>
      </c>
      <c r="AK33" s="539">
        <f>V34</f>
        <v>0</v>
      </c>
    </row>
    <row r="34" spans="1:37" ht="20.100000000000001" customHeight="1">
      <c r="B34" s="412"/>
      <c r="C34" s="412"/>
      <c r="D34" s="403"/>
      <c r="E34" s="403"/>
      <c r="F34" s="624"/>
      <c r="G34" s="410"/>
      <c r="H34" s="409"/>
      <c r="I34" s="409"/>
      <c r="J34" s="409"/>
      <c r="K34" s="409"/>
      <c r="L34" s="409"/>
      <c r="M34" s="409"/>
      <c r="N34" s="409"/>
      <c r="O34" s="409"/>
      <c r="P34" s="1067"/>
      <c r="Q34" s="988"/>
      <c r="R34" s="1055" t="s">
        <v>327</v>
      </c>
      <c r="S34" s="1056"/>
      <c r="T34" s="1059">
        <f t="shared" si="4"/>
        <v>0</v>
      </c>
      <c r="U34" s="1061">
        <f t="shared" si="5"/>
        <v>0</v>
      </c>
      <c r="V34" s="1061">
        <f t="shared" si="5"/>
        <v>0</v>
      </c>
      <c r="W34" s="458" t="s">
        <v>258</v>
      </c>
      <c r="X34" s="459" t="s">
        <v>259</v>
      </c>
      <c r="Y34" s="458" t="s">
        <v>260</v>
      </c>
      <c r="Z34" s="459" t="s">
        <v>261</v>
      </c>
      <c r="AA34" s="458" t="s">
        <v>262</v>
      </c>
      <c r="AB34" s="459" t="s">
        <v>263</v>
      </c>
      <c r="AC34" s="458" t="s">
        <v>264</v>
      </c>
      <c r="AD34" s="535" t="s">
        <v>265</v>
      </c>
    </row>
    <row r="35" spans="1:37" ht="20.100000000000001" customHeight="1" thickBot="1">
      <c r="B35" s="412"/>
      <c r="C35" s="412"/>
      <c r="D35" s="403"/>
      <c r="E35" s="403"/>
      <c r="F35" s="624"/>
      <c r="G35" s="410"/>
      <c r="H35" s="409"/>
      <c r="I35" s="409"/>
      <c r="J35" s="409"/>
      <c r="K35" s="409"/>
      <c r="L35" s="409"/>
      <c r="M35" s="409"/>
      <c r="N35" s="409"/>
      <c r="O35" s="409"/>
      <c r="P35" s="1068"/>
      <c r="Q35" s="1069"/>
      <c r="R35" s="1057"/>
      <c r="S35" s="1058"/>
      <c r="T35" s="1060"/>
      <c r="U35" s="1062"/>
      <c r="V35" s="1062"/>
      <c r="W35" s="536">
        <f t="shared" ref="W35:AD35" si="6">W18+W22+W26+W30</f>
        <v>0</v>
      </c>
      <c r="X35" s="536">
        <f t="shared" si="6"/>
        <v>0</v>
      </c>
      <c r="Y35" s="536">
        <f t="shared" si="6"/>
        <v>0</v>
      </c>
      <c r="Z35" s="536">
        <f t="shared" si="6"/>
        <v>0</v>
      </c>
      <c r="AA35" s="536">
        <f t="shared" si="6"/>
        <v>0</v>
      </c>
      <c r="AB35" s="536">
        <f t="shared" si="6"/>
        <v>0</v>
      </c>
      <c r="AC35" s="536">
        <f t="shared" si="6"/>
        <v>0</v>
      </c>
      <c r="AD35" s="537">
        <f t="shared" si="6"/>
        <v>0</v>
      </c>
    </row>
    <row r="36" spans="1:37" ht="20.100000000000001" customHeight="1">
      <c r="B36" s="412"/>
      <c r="C36" s="412"/>
      <c r="D36" s="403"/>
      <c r="E36" s="403"/>
      <c r="F36" s="624"/>
      <c r="G36" s="410"/>
      <c r="H36" s="409"/>
      <c r="I36" s="409"/>
      <c r="J36" s="409"/>
      <c r="K36" s="409"/>
      <c r="L36" s="409"/>
      <c r="M36" s="409"/>
      <c r="N36" s="409"/>
      <c r="O36" s="409"/>
      <c r="P36" s="409"/>
      <c r="Q36" s="409"/>
      <c r="R36" s="410"/>
      <c r="S36" s="410"/>
      <c r="T36" s="409"/>
      <c r="U36" s="457"/>
      <c r="V36" s="457"/>
      <c r="W36" s="456"/>
      <c r="X36" s="456"/>
      <c r="Y36" s="456"/>
      <c r="Z36" s="456"/>
      <c r="AA36" s="456"/>
      <c r="AB36" s="456"/>
      <c r="AC36" s="456"/>
      <c r="AD36" s="456"/>
      <c r="AH36" s="538" t="s">
        <v>313</v>
      </c>
      <c r="AI36" s="538" t="s">
        <v>314</v>
      </c>
    </row>
    <row r="37" spans="1:37" ht="24.9" customHeight="1">
      <c r="B37" s="404"/>
      <c r="C37" s="404"/>
      <c r="D37" s="404"/>
      <c r="E37" s="404"/>
      <c r="F37" s="404"/>
      <c r="G37" s="403"/>
      <c r="T37" s="1063" t="s">
        <v>266</v>
      </c>
      <c r="U37" s="1063"/>
      <c r="V37" s="1063"/>
      <c r="W37" s="1063"/>
      <c r="X37" s="1063"/>
      <c r="Y37" s="1063"/>
      <c r="Z37" s="1063"/>
      <c r="AA37" s="1063"/>
      <c r="AB37" s="1063"/>
      <c r="AC37" s="1063"/>
      <c r="AD37" s="1063"/>
      <c r="AH37" s="539">
        <f>X38</f>
        <v>0</v>
      </c>
      <c r="AI37" s="539">
        <f>AB38</f>
        <v>0</v>
      </c>
    </row>
    <row r="38" spans="1:37" ht="24.9" customHeight="1">
      <c r="A38" s="1064" t="s">
        <v>328</v>
      </c>
      <c r="B38" s="1064"/>
      <c r="C38" s="1064"/>
      <c r="D38" s="1064"/>
      <c r="E38" s="1064"/>
      <c r="F38" s="1064"/>
      <c r="G38" s="1064"/>
      <c r="H38" s="1064"/>
      <c r="I38" s="1064"/>
      <c r="J38" s="1064"/>
      <c r="K38" s="1064"/>
      <c r="L38" s="1064"/>
      <c r="M38" s="1064"/>
      <c r="N38" s="1064"/>
      <c r="O38" s="1064"/>
      <c r="P38" s="1064"/>
      <c r="Q38" s="1064"/>
      <c r="T38" s="1022" t="s">
        <v>318</v>
      </c>
      <c r="U38" s="1023"/>
      <c r="V38" s="1024"/>
      <c r="W38" s="402" t="s">
        <v>166</v>
      </c>
      <c r="X38" s="1015">
        <f>Z33</f>
        <v>0</v>
      </c>
      <c r="Y38" s="1015"/>
      <c r="Z38" s="400" t="s">
        <v>249</v>
      </c>
      <c r="AA38" s="401" t="s">
        <v>250</v>
      </c>
      <c r="AB38" s="1015">
        <f>AD33</f>
        <v>0</v>
      </c>
      <c r="AC38" s="1015"/>
      <c r="AD38" s="400" t="s">
        <v>249</v>
      </c>
      <c r="AH38" s="538" t="s">
        <v>315</v>
      </c>
      <c r="AI38" s="538" t="s">
        <v>316</v>
      </c>
    </row>
    <row r="39" spans="1:37" ht="24.9" customHeight="1">
      <c r="A39" s="1064"/>
      <c r="B39" s="1064"/>
      <c r="C39" s="1064"/>
      <c r="D39" s="1064"/>
      <c r="E39" s="1064"/>
      <c r="F39" s="1064"/>
      <c r="G39" s="1064"/>
      <c r="H39" s="1064"/>
      <c r="I39" s="1064"/>
      <c r="J39" s="1064"/>
      <c r="K39" s="1064"/>
      <c r="L39" s="1064"/>
      <c r="M39" s="1064"/>
      <c r="N39" s="1064"/>
      <c r="O39" s="1064"/>
      <c r="P39" s="1064"/>
      <c r="Q39" s="1064"/>
      <c r="T39" s="1026" t="s">
        <v>319</v>
      </c>
      <c r="U39" s="1027"/>
      <c r="V39" s="1028"/>
      <c r="W39" s="1032" t="s">
        <v>171</v>
      </c>
      <c r="X39" s="1034" t="s">
        <v>252</v>
      </c>
      <c r="Y39" s="1034"/>
      <c r="Z39" s="1035"/>
      <c r="AA39" s="1036" t="s">
        <v>172</v>
      </c>
      <c r="AB39" s="1034" t="s">
        <v>253</v>
      </c>
      <c r="AC39" s="1034"/>
      <c r="AD39" s="1035"/>
      <c r="AH39" s="539">
        <f>X40</f>
        <v>0</v>
      </c>
      <c r="AI39" s="539">
        <f>AB40</f>
        <v>0</v>
      </c>
    </row>
    <row r="40" spans="1:37" ht="24.9" customHeight="1">
      <c r="A40" s="1064"/>
      <c r="B40" s="1064"/>
      <c r="C40" s="1064"/>
      <c r="D40" s="1064"/>
      <c r="E40" s="1064"/>
      <c r="F40" s="1064"/>
      <c r="G40" s="1064"/>
      <c r="H40" s="1064"/>
      <c r="I40" s="1064"/>
      <c r="J40" s="1064"/>
      <c r="K40" s="1064"/>
      <c r="L40" s="1064"/>
      <c r="M40" s="1064"/>
      <c r="N40" s="1064"/>
      <c r="O40" s="1064"/>
      <c r="P40" s="1064"/>
      <c r="Q40" s="1064"/>
      <c r="T40" s="1029"/>
      <c r="U40" s="1030"/>
      <c r="V40" s="1031"/>
      <c r="W40" s="1033"/>
      <c r="X40" s="981">
        <f>W33+(X33*2)+(Y33*3)</f>
        <v>0</v>
      </c>
      <c r="Y40" s="981"/>
      <c r="Z40" s="399" t="s">
        <v>254</v>
      </c>
      <c r="AA40" s="1037"/>
      <c r="AB40" s="981">
        <f>AA33+(AB33*2)+(AC33*3)</f>
        <v>0</v>
      </c>
      <c r="AC40" s="981"/>
      <c r="AD40" s="399" t="s">
        <v>254</v>
      </c>
    </row>
    <row r="41" spans="1:37" ht="24.9" customHeight="1">
      <c r="A41" s="1064"/>
      <c r="B41" s="1064"/>
      <c r="C41" s="1064"/>
      <c r="D41" s="1064"/>
      <c r="E41" s="1064"/>
      <c r="F41" s="1064"/>
      <c r="G41" s="1064"/>
      <c r="H41" s="1064"/>
      <c r="I41" s="1064"/>
      <c r="J41" s="1064"/>
      <c r="K41" s="1064"/>
      <c r="L41" s="1064"/>
      <c r="M41" s="1064"/>
      <c r="N41" s="1064"/>
      <c r="O41" s="1064"/>
      <c r="P41" s="1064"/>
      <c r="Q41" s="1064"/>
      <c r="R41" s="398"/>
      <c r="S41" s="398"/>
      <c r="T41" s="398"/>
      <c r="W41" s="398"/>
      <c r="X41" s="398"/>
      <c r="Y41" s="398"/>
      <c r="Z41" s="398"/>
      <c r="AA41" s="398"/>
      <c r="AB41" s="398"/>
      <c r="AC41" s="398"/>
      <c r="AD41" s="398"/>
      <c r="AE41" s="398"/>
    </row>
    <row r="42" spans="1:37" ht="24.9" customHeight="1">
      <c r="A42" s="1064"/>
      <c r="B42" s="1064"/>
      <c r="C42" s="1064"/>
      <c r="D42" s="1064"/>
      <c r="E42" s="1064"/>
      <c r="F42" s="1064"/>
      <c r="G42" s="1064"/>
      <c r="H42" s="1064"/>
      <c r="I42" s="1064"/>
      <c r="J42" s="1064"/>
      <c r="K42" s="1064"/>
      <c r="L42" s="1064"/>
      <c r="M42" s="1064"/>
      <c r="N42" s="1064"/>
      <c r="O42" s="1064"/>
      <c r="P42" s="1064"/>
      <c r="Q42" s="1064"/>
      <c r="T42" s="1063" t="s">
        <v>267</v>
      </c>
      <c r="U42" s="1063"/>
      <c r="V42" s="1063"/>
      <c r="W42" s="1063"/>
      <c r="X42" s="1063"/>
      <c r="Y42" s="1063"/>
      <c r="Z42" s="1063"/>
      <c r="AA42" s="1063"/>
      <c r="AB42" s="1063"/>
      <c r="AC42" s="1063"/>
      <c r="AD42" s="1063"/>
    </row>
    <row r="43" spans="1:37" ht="24.9" customHeight="1">
      <c r="D43" s="397"/>
      <c r="T43" s="1022" t="s">
        <v>318</v>
      </c>
      <c r="U43" s="1023"/>
      <c r="V43" s="1024"/>
      <c r="W43" s="402" t="s">
        <v>261</v>
      </c>
      <c r="X43" s="1015">
        <f>Z35</f>
        <v>0</v>
      </c>
      <c r="Y43" s="1015"/>
      <c r="Z43" s="400" t="s">
        <v>249</v>
      </c>
      <c r="AA43" s="401" t="s">
        <v>265</v>
      </c>
      <c r="AB43" s="1015">
        <f>AD35</f>
        <v>0</v>
      </c>
      <c r="AC43" s="1015"/>
      <c r="AD43" s="400" t="s">
        <v>249</v>
      </c>
      <c r="AH43" s="538" t="s">
        <v>329</v>
      </c>
      <c r="AI43" s="538" t="s">
        <v>330</v>
      </c>
    </row>
    <row r="44" spans="1:37" ht="24.9" customHeight="1">
      <c r="D44" s="397"/>
      <c r="T44" s="1026" t="s">
        <v>319</v>
      </c>
      <c r="U44" s="1027"/>
      <c r="V44" s="1028"/>
      <c r="W44" s="1032" t="s">
        <v>268</v>
      </c>
      <c r="X44" s="1034" t="s">
        <v>269</v>
      </c>
      <c r="Y44" s="1034"/>
      <c r="Z44" s="1035"/>
      <c r="AA44" s="1036" t="s">
        <v>270</v>
      </c>
      <c r="AB44" s="1034" t="s">
        <v>271</v>
      </c>
      <c r="AC44" s="1034"/>
      <c r="AD44" s="1035"/>
      <c r="AH44" s="539">
        <f>X43</f>
        <v>0</v>
      </c>
      <c r="AI44" s="539">
        <f>AB43</f>
        <v>0</v>
      </c>
    </row>
    <row r="45" spans="1:37" ht="24.9" customHeight="1">
      <c r="T45" s="1029"/>
      <c r="U45" s="1030"/>
      <c r="V45" s="1031"/>
      <c r="W45" s="1033"/>
      <c r="X45" s="981">
        <f>W35+(X35*2)+(Y35*3)</f>
        <v>0</v>
      </c>
      <c r="Y45" s="981"/>
      <c r="Z45" s="399" t="s">
        <v>254</v>
      </c>
      <c r="AA45" s="1037"/>
      <c r="AB45" s="981">
        <f>AA35+(AB35*2)+(AC35*3)</f>
        <v>0</v>
      </c>
      <c r="AC45" s="981"/>
      <c r="AD45" s="399" t="s">
        <v>254</v>
      </c>
      <c r="AH45" s="538" t="s">
        <v>331</v>
      </c>
      <c r="AI45" s="538" t="s">
        <v>332</v>
      </c>
    </row>
    <row r="46" spans="1:37" ht="15" customHeight="1">
      <c r="AH46" s="539">
        <f>X45</f>
        <v>0</v>
      </c>
      <c r="AI46" s="539">
        <f>AB45</f>
        <v>0</v>
      </c>
    </row>
    <row r="49" s="395" customFormat="1" ht="12"/>
    <row r="50" s="395" customFormat="1" ht="12"/>
    <row r="51" s="395" customFormat="1" ht="12"/>
    <row r="52" s="395" customFormat="1" ht="12"/>
    <row r="53" s="395" customFormat="1" ht="12"/>
    <row r="54" s="395" customFormat="1" ht="12"/>
    <row r="55" s="395" customFormat="1" ht="12"/>
    <row r="57" s="395" customFormat="1" ht="12"/>
    <row r="58" s="395" customFormat="1" ht="12"/>
    <row r="65" s="395" customFormat="1" ht="12"/>
    <row r="66" s="395" customFormat="1" ht="12"/>
    <row r="67" s="395" customFormat="1" ht="12"/>
    <row r="68" s="395" customFormat="1" ht="12"/>
    <row r="69" s="395" customFormat="1" ht="12"/>
    <row r="70" s="395" customFormat="1" ht="12"/>
    <row r="71" s="395" customFormat="1" ht="12"/>
    <row r="72" s="395" customFormat="1" ht="12"/>
    <row r="73" s="395" customFormat="1" ht="12"/>
    <row r="74" s="395" customFormat="1" ht="12"/>
    <row r="75" s="395" customFormat="1" ht="12"/>
    <row r="76" s="395" customFormat="1" ht="12"/>
    <row r="77" s="395" customFormat="1" ht="12"/>
    <row r="78" s="395" customFormat="1" ht="12"/>
    <row r="79" s="395" customFormat="1" ht="12"/>
    <row r="80" s="395" customFormat="1" ht="12"/>
    <row r="81" s="395" customFormat="1" ht="12"/>
    <row r="82" s="395" customFormat="1" ht="12"/>
    <row r="83" s="395" customFormat="1" ht="12"/>
    <row r="84" s="395" customFormat="1" ht="12"/>
    <row r="85" s="395" customFormat="1" ht="12"/>
    <row r="86" s="395" customFormat="1" ht="12"/>
    <row r="87" s="395" customFormat="1" ht="12"/>
    <row r="88" s="395" customFormat="1" ht="12"/>
    <row r="89" s="395" customFormat="1" ht="12"/>
    <row r="90" s="395" customFormat="1" ht="12"/>
    <row r="91" s="395" customFormat="1" ht="12"/>
    <row r="94" s="395" customFormat="1" ht="12"/>
    <row r="95" s="395" customFormat="1" ht="12"/>
  </sheetData>
  <mergeCells count="73">
    <mergeCell ref="A1:B1"/>
    <mergeCell ref="B3:AE3"/>
    <mergeCell ref="A5:B5"/>
    <mergeCell ref="B8:E8"/>
    <mergeCell ref="I8:J8"/>
    <mergeCell ref="K8:L8"/>
    <mergeCell ref="A13:A15"/>
    <mergeCell ref="B13:C15"/>
    <mergeCell ref="D13:D15"/>
    <mergeCell ref="E13:E15"/>
    <mergeCell ref="F13:F15"/>
    <mergeCell ref="B9:G9"/>
    <mergeCell ref="I9:J9"/>
    <mergeCell ref="K9:L9"/>
    <mergeCell ref="D11:G11"/>
    <mergeCell ref="W12:AE12"/>
    <mergeCell ref="G13:G15"/>
    <mergeCell ref="H13:T14"/>
    <mergeCell ref="U13:V14"/>
    <mergeCell ref="W13:AD13"/>
    <mergeCell ref="AE13:AE15"/>
    <mergeCell ref="W14:Z14"/>
    <mergeCell ref="AA14:AD14"/>
    <mergeCell ref="A20:A23"/>
    <mergeCell ref="B20:C23"/>
    <mergeCell ref="D20:D23"/>
    <mergeCell ref="E20:E23"/>
    <mergeCell ref="F20:F23"/>
    <mergeCell ref="A16:A19"/>
    <mergeCell ref="B16:C19"/>
    <mergeCell ref="D16:D19"/>
    <mergeCell ref="E16:E19"/>
    <mergeCell ref="F16:F19"/>
    <mergeCell ref="A28:A31"/>
    <mergeCell ref="B28:C31"/>
    <mergeCell ref="D28:D31"/>
    <mergeCell ref="E28:E31"/>
    <mergeCell ref="F28:F31"/>
    <mergeCell ref="A24:A27"/>
    <mergeCell ref="B24:C27"/>
    <mergeCell ref="D24:D27"/>
    <mergeCell ref="E24:E27"/>
    <mergeCell ref="F24:F27"/>
    <mergeCell ref="V34:V35"/>
    <mergeCell ref="T37:AD37"/>
    <mergeCell ref="A38:Q42"/>
    <mergeCell ref="T38:V38"/>
    <mergeCell ref="X38:Y38"/>
    <mergeCell ref="AB38:AC38"/>
    <mergeCell ref="T39:V40"/>
    <mergeCell ref="W39:W40"/>
    <mergeCell ref="X39:Z39"/>
    <mergeCell ref="AA39:AA40"/>
    <mergeCell ref="P32:Q35"/>
    <mergeCell ref="R32:S32"/>
    <mergeCell ref="R33:S33"/>
    <mergeCell ref="R34:S35"/>
    <mergeCell ref="T34:T35"/>
    <mergeCell ref="U34:U35"/>
    <mergeCell ref="AB39:AD39"/>
    <mergeCell ref="X40:Y40"/>
    <mergeCell ref="AB40:AC40"/>
    <mergeCell ref="T42:AD42"/>
    <mergeCell ref="T43:V43"/>
    <mergeCell ref="X43:Y43"/>
    <mergeCell ref="AB43:AC43"/>
    <mergeCell ref="T44:V45"/>
    <mergeCell ref="W44:W45"/>
    <mergeCell ref="X44:Z44"/>
    <mergeCell ref="AA44:AA45"/>
    <mergeCell ref="AB44:AD44"/>
    <mergeCell ref="X45:Y45"/>
    <mergeCell ref="AB45:AC45"/>
  </mergeCells>
  <phoneticPr fontId="4"/>
  <conditionalFormatting sqref="A16:B16">
    <cfRule type="containsBlanks" dxfId="62" priority="16" stopIfTrue="1">
      <formula>LEN(TRIM(A16))=0</formula>
    </cfRule>
  </conditionalFormatting>
  <conditionalFormatting sqref="A20:B20">
    <cfRule type="containsBlanks" dxfId="61" priority="13" stopIfTrue="1">
      <formula>LEN(TRIM(A20))=0</formula>
    </cfRule>
  </conditionalFormatting>
  <conditionalFormatting sqref="A24:B24">
    <cfRule type="containsBlanks" dxfId="60" priority="12" stopIfTrue="1">
      <formula>LEN(TRIM(A24))=0</formula>
    </cfRule>
  </conditionalFormatting>
  <conditionalFormatting sqref="A28:B28">
    <cfRule type="containsBlanks" dxfId="59" priority="11" stopIfTrue="1">
      <formula>LEN(TRIM(A28))=0</formula>
    </cfRule>
  </conditionalFormatting>
  <conditionalFormatting sqref="B7:B8 F8:G8">
    <cfRule type="containsBlanks" dxfId="58" priority="1" stopIfTrue="1">
      <formula>LEN(TRIM(B7))=0</formula>
    </cfRule>
  </conditionalFormatting>
  <conditionalFormatting sqref="B10:B11 D10:D11">
    <cfRule type="containsBlanks" dxfId="57" priority="14" stopIfTrue="1">
      <formula>LEN(TRIM(B10))=0</formula>
    </cfRule>
  </conditionalFormatting>
  <conditionalFormatting sqref="B9:G9 F10">
    <cfRule type="containsBlanks" dxfId="56" priority="17" stopIfTrue="1">
      <formula>LEN(TRIM(B9))=0</formula>
    </cfRule>
  </conditionalFormatting>
  <conditionalFormatting sqref="D16:F31">
    <cfRule type="containsBlanks" dxfId="55" priority="15" stopIfTrue="1">
      <formula>LEN(TRIM(D16))=0</formula>
    </cfRule>
  </conditionalFormatting>
  <conditionalFormatting sqref="H16:S18">
    <cfRule type="containsBlanks" dxfId="54" priority="10">
      <formula>LEN(TRIM(H16))=0</formula>
    </cfRule>
  </conditionalFormatting>
  <conditionalFormatting sqref="H20:S22">
    <cfRule type="containsBlanks" dxfId="53" priority="9">
      <formula>LEN(TRIM(H20))=0</formula>
    </cfRule>
  </conditionalFormatting>
  <conditionalFormatting sqref="H24:S26">
    <cfRule type="containsBlanks" dxfId="52" priority="8">
      <formula>LEN(TRIM(H24))=0</formula>
    </cfRule>
  </conditionalFormatting>
  <conditionalFormatting sqref="K8:L9">
    <cfRule type="expression" dxfId="51" priority="2">
      <formula>IF($AI$17="入力不可",TRUE,FALSE)</formula>
    </cfRule>
  </conditionalFormatting>
  <conditionalFormatting sqref="U16:V18">
    <cfRule type="containsBlanks" dxfId="50" priority="7">
      <formula>LEN(TRIM(U16))=0</formula>
    </cfRule>
  </conditionalFormatting>
  <conditionalFormatting sqref="U20:V22">
    <cfRule type="containsBlanks" dxfId="49" priority="6">
      <formula>LEN(TRIM(U20))=0</formula>
    </cfRule>
  </conditionalFormatting>
  <conditionalFormatting sqref="U24:V26">
    <cfRule type="containsBlanks" dxfId="48" priority="5">
      <formula>LEN(TRIM(U24))=0</formula>
    </cfRule>
  </conditionalFormatting>
  <conditionalFormatting sqref="U28:V30">
    <cfRule type="containsBlanks" dxfId="47" priority="4">
      <formula>LEN(TRIM(U28))=0</formula>
    </cfRule>
  </conditionalFormatting>
  <conditionalFormatting sqref="W17:AD18 W21:AD22 W25:AD26 W29:AD30">
    <cfRule type="containsBlanks" dxfId="46" priority="3">
      <formula>LEN(TRIM(W17))=0</formula>
    </cfRule>
  </conditionalFormatting>
  <dataValidations count="7">
    <dataValidation type="list" allowBlank="1" showInputMessage="1" showErrorMessage="1" sqref="G8" xr:uid="{F8CC06F2-CDB5-482A-B213-ECEC39C87C2B}">
      <formula1>"第１種,第２種,第３種,第４種,第５種"</formula1>
    </dataValidation>
    <dataValidation type="list" allowBlank="1" showInputMessage="1" showErrorMessage="1" errorTitle="！入力不要！" error="地域種別が第３種、第４種及び第５種に該当する場合は入力不要です。" sqref="F16:F19" xr:uid="{060940F7-ADC6-47F7-8BFB-A72A7007D370}">
      <formula1>"第1種,第2種,第3種,第4種,第5種"</formula1>
    </dataValidation>
    <dataValidation type="custom" allowBlank="1" showInputMessage="1" showErrorMessage="1" sqref="K8:L9" xr:uid="{34B97751-677C-4A95-B907-420937B729F2}">
      <formula1>IF($AI$17="入力不可",FALSE,TRUE)</formula1>
    </dataValidation>
    <dataValidation type="list" allowBlank="1" showInputMessage="1" showErrorMessage="1" sqref="F20:F31" xr:uid="{08D8A3CB-DDE2-404D-8085-78AFBA805859}">
      <formula1>"第1種,第2種,第3種,第4種,第5種"</formula1>
    </dataValidation>
    <dataValidation type="list" allowBlank="1" showInputMessage="1" sqref="H16:S16 H20:S20 H24:S24 H28:S28" xr:uid="{8131DB57-72A5-44F4-A3EC-BDDBD758D41C}">
      <formula1>"→,内,救,地,外,小,産,麻,精,選"</formula1>
    </dataValidation>
    <dataValidation allowBlank="1" showErrorMessage="1" sqref="A16:A31" xr:uid="{1E308C65-0AE3-4101-9750-C50A78C3D906}"/>
    <dataValidation allowBlank="1" showInputMessage="1" showErrorMessage="1" prompt="宿日直と_x000a_オンコールを合わせ_x000a_４回まで" sqref="H19:S19 H23:S23 H27:S27 H31:S31" xr:uid="{2B8A8455-530D-47EE-A74B-7FB84230328C}"/>
  </dataValidations>
  <printOptions horizontalCentered="1"/>
  <pageMargins left="0.23622047244094491" right="0.23622047244094491" top="0.74803149606299213" bottom="0.74803149606299213" header="0.31496062992125984" footer="0.31496062992125984"/>
  <pageSetup paperSize="9" scale="50" orientation="landscape" blackAndWhite="1" errors="blank"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01B49C-0C9F-4914-99A5-AE6760C7D31E}">
  <sheetPr>
    <tabColor rgb="FFFFC000"/>
    <pageSetUpPr fitToPage="1"/>
  </sheetPr>
  <dimension ref="A1:G35"/>
  <sheetViews>
    <sheetView showZeros="0" view="pageBreakPreview" zoomScaleNormal="100" zoomScaleSheetLayoutView="100" workbookViewId="0">
      <selection activeCell="F34" sqref="F34"/>
    </sheetView>
  </sheetViews>
  <sheetFormatPr defaultRowHeight="15" customHeight="1"/>
  <cols>
    <col min="1" max="1" width="25.6640625" style="12" customWidth="1"/>
    <col min="2" max="2" width="12.21875" style="13" bestFit="1" customWidth="1"/>
    <col min="3" max="3" width="9.33203125" style="13" bestFit="1" customWidth="1"/>
    <col min="4" max="4" width="3.6640625" style="12" customWidth="1"/>
    <col min="5" max="5" width="9.33203125" style="13" customWidth="1"/>
    <col min="6" max="6" width="8" style="13" customWidth="1"/>
    <col min="7" max="7" width="22.6640625" style="12" customWidth="1"/>
    <col min="8" max="256" width="9" style="12"/>
    <col min="257" max="257" width="25.6640625" style="12" customWidth="1"/>
    <col min="258" max="258" width="12.6640625" style="12" customWidth="1"/>
    <col min="259" max="259" width="9.33203125" style="12" bestFit="1" customWidth="1"/>
    <col min="260" max="260" width="3.6640625" style="12" customWidth="1"/>
    <col min="261" max="261" width="9.33203125" style="12" customWidth="1"/>
    <col min="262" max="262" width="6.33203125" style="12" customWidth="1"/>
    <col min="263" max="263" width="22.6640625" style="12" customWidth="1"/>
    <col min="264" max="512" width="9" style="12"/>
    <col min="513" max="513" width="25.6640625" style="12" customWidth="1"/>
    <col min="514" max="514" width="12.6640625" style="12" customWidth="1"/>
    <col min="515" max="515" width="9.33203125" style="12" bestFit="1" customWidth="1"/>
    <col min="516" max="516" width="3.6640625" style="12" customWidth="1"/>
    <col min="517" max="517" width="9.33203125" style="12" customWidth="1"/>
    <col min="518" max="518" width="6.33203125" style="12" customWidth="1"/>
    <col min="519" max="519" width="22.6640625" style="12" customWidth="1"/>
    <col min="520" max="768" width="9" style="12"/>
    <col min="769" max="769" width="25.6640625" style="12" customWidth="1"/>
    <col min="770" max="770" width="12.6640625" style="12" customWidth="1"/>
    <col min="771" max="771" width="9.33203125" style="12" bestFit="1" customWidth="1"/>
    <col min="772" max="772" width="3.6640625" style="12" customWidth="1"/>
    <col min="773" max="773" width="9.33203125" style="12" customWidth="1"/>
    <col min="774" max="774" width="6.33203125" style="12" customWidth="1"/>
    <col min="775" max="775" width="22.6640625" style="12" customWidth="1"/>
    <col min="776" max="1024" width="9" style="12"/>
    <col min="1025" max="1025" width="25.6640625" style="12" customWidth="1"/>
    <col min="1026" max="1026" width="12.6640625" style="12" customWidth="1"/>
    <col min="1027" max="1027" width="9.33203125" style="12" bestFit="1" customWidth="1"/>
    <col min="1028" max="1028" width="3.6640625" style="12" customWidth="1"/>
    <col min="1029" max="1029" width="9.33203125" style="12" customWidth="1"/>
    <col min="1030" max="1030" width="6.33203125" style="12" customWidth="1"/>
    <col min="1031" max="1031" width="22.6640625" style="12" customWidth="1"/>
    <col min="1032" max="1280" width="9" style="12"/>
    <col min="1281" max="1281" width="25.6640625" style="12" customWidth="1"/>
    <col min="1282" max="1282" width="12.6640625" style="12" customWidth="1"/>
    <col min="1283" max="1283" width="9.33203125" style="12" bestFit="1" customWidth="1"/>
    <col min="1284" max="1284" width="3.6640625" style="12" customWidth="1"/>
    <col min="1285" max="1285" width="9.33203125" style="12" customWidth="1"/>
    <col min="1286" max="1286" width="6.33203125" style="12" customWidth="1"/>
    <col min="1287" max="1287" width="22.6640625" style="12" customWidth="1"/>
    <col min="1288" max="1536" width="9" style="12"/>
    <col min="1537" max="1537" width="25.6640625" style="12" customWidth="1"/>
    <col min="1538" max="1538" width="12.6640625" style="12" customWidth="1"/>
    <col min="1539" max="1539" width="9.33203125" style="12" bestFit="1" customWidth="1"/>
    <col min="1540" max="1540" width="3.6640625" style="12" customWidth="1"/>
    <col min="1541" max="1541" width="9.33203125" style="12" customWidth="1"/>
    <col min="1542" max="1542" width="6.33203125" style="12" customWidth="1"/>
    <col min="1543" max="1543" width="22.6640625" style="12" customWidth="1"/>
    <col min="1544" max="1792" width="9" style="12"/>
    <col min="1793" max="1793" width="25.6640625" style="12" customWidth="1"/>
    <col min="1794" max="1794" width="12.6640625" style="12" customWidth="1"/>
    <col min="1795" max="1795" width="9.33203125" style="12" bestFit="1" customWidth="1"/>
    <col min="1796" max="1796" width="3.6640625" style="12" customWidth="1"/>
    <col min="1797" max="1797" width="9.33203125" style="12" customWidth="1"/>
    <col min="1798" max="1798" width="6.33203125" style="12" customWidth="1"/>
    <col min="1799" max="1799" width="22.6640625" style="12" customWidth="1"/>
    <col min="1800" max="2048" width="9" style="12"/>
    <col min="2049" max="2049" width="25.6640625" style="12" customWidth="1"/>
    <col min="2050" max="2050" width="12.6640625" style="12" customWidth="1"/>
    <col min="2051" max="2051" width="9.33203125" style="12" bestFit="1" customWidth="1"/>
    <col min="2052" max="2052" width="3.6640625" style="12" customWidth="1"/>
    <col min="2053" max="2053" width="9.33203125" style="12" customWidth="1"/>
    <col min="2054" max="2054" width="6.33203125" style="12" customWidth="1"/>
    <col min="2055" max="2055" width="22.6640625" style="12" customWidth="1"/>
    <col min="2056" max="2304" width="9" style="12"/>
    <col min="2305" max="2305" width="25.6640625" style="12" customWidth="1"/>
    <col min="2306" max="2306" width="12.6640625" style="12" customWidth="1"/>
    <col min="2307" max="2307" width="9.33203125" style="12" bestFit="1" customWidth="1"/>
    <col min="2308" max="2308" width="3.6640625" style="12" customWidth="1"/>
    <col min="2309" max="2309" width="9.33203125" style="12" customWidth="1"/>
    <col min="2310" max="2310" width="6.33203125" style="12" customWidth="1"/>
    <col min="2311" max="2311" width="22.6640625" style="12" customWidth="1"/>
    <col min="2312" max="2560" width="9" style="12"/>
    <col min="2561" max="2561" width="25.6640625" style="12" customWidth="1"/>
    <col min="2562" max="2562" width="12.6640625" style="12" customWidth="1"/>
    <col min="2563" max="2563" width="9.33203125" style="12" bestFit="1" customWidth="1"/>
    <col min="2564" max="2564" width="3.6640625" style="12" customWidth="1"/>
    <col min="2565" max="2565" width="9.33203125" style="12" customWidth="1"/>
    <col min="2566" max="2566" width="6.33203125" style="12" customWidth="1"/>
    <col min="2567" max="2567" width="22.6640625" style="12" customWidth="1"/>
    <col min="2568" max="2816" width="9" style="12"/>
    <col min="2817" max="2817" width="25.6640625" style="12" customWidth="1"/>
    <col min="2818" max="2818" width="12.6640625" style="12" customWidth="1"/>
    <col min="2819" max="2819" width="9.33203125" style="12" bestFit="1" customWidth="1"/>
    <col min="2820" max="2820" width="3.6640625" style="12" customWidth="1"/>
    <col min="2821" max="2821" width="9.33203125" style="12" customWidth="1"/>
    <col min="2822" max="2822" width="6.33203125" style="12" customWidth="1"/>
    <col min="2823" max="2823" width="22.6640625" style="12" customWidth="1"/>
    <col min="2824" max="3072" width="9" style="12"/>
    <col min="3073" max="3073" width="25.6640625" style="12" customWidth="1"/>
    <col min="3074" max="3074" width="12.6640625" style="12" customWidth="1"/>
    <col min="3075" max="3075" width="9.33203125" style="12" bestFit="1" customWidth="1"/>
    <col min="3076" max="3076" width="3.6640625" style="12" customWidth="1"/>
    <col min="3077" max="3077" width="9.33203125" style="12" customWidth="1"/>
    <col min="3078" max="3078" width="6.33203125" style="12" customWidth="1"/>
    <col min="3079" max="3079" width="22.6640625" style="12" customWidth="1"/>
    <col min="3080" max="3328" width="9" style="12"/>
    <col min="3329" max="3329" width="25.6640625" style="12" customWidth="1"/>
    <col min="3330" max="3330" width="12.6640625" style="12" customWidth="1"/>
    <col min="3331" max="3331" width="9.33203125" style="12" bestFit="1" customWidth="1"/>
    <col min="3332" max="3332" width="3.6640625" style="12" customWidth="1"/>
    <col min="3333" max="3333" width="9.33203125" style="12" customWidth="1"/>
    <col min="3334" max="3334" width="6.33203125" style="12" customWidth="1"/>
    <col min="3335" max="3335" width="22.6640625" style="12" customWidth="1"/>
    <col min="3336" max="3584" width="9" style="12"/>
    <col min="3585" max="3585" width="25.6640625" style="12" customWidth="1"/>
    <col min="3586" max="3586" width="12.6640625" style="12" customWidth="1"/>
    <col min="3587" max="3587" width="9.33203125" style="12" bestFit="1" customWidth="1"/>
    <col min="3588" max="3588" width="3.6640625" style="12" customWidth="1"/>
    <col min="3589" max="3589" width="9.33203125" style="12" customWidth="1"/>
    <col min="3590" max="3590" width="6.33203125" style="12" customWidth="1"/>
    <col min="3591" max="3591" width="22.6640625" style="12" customWidth="1"/>
    <col min="3592" max="3840" width="9" style="12"/>
    <col min="3841" max="3841" width="25.6640625" style="12" customWidth="1"/>
    <col min="3842" max="3842" width="12.6640625" style="12" customWidth="1"/>
    <col min="3843" max="3843" width="9.33203125" style="12" bestFit="1" customWidth="1"/>
    <col min="3844" max="3844" width="3.6640625" style="12" customWidth="1"/>
    <col min="3845" max="3845" width="9.33203125" style="12" customWidth="1"/>
    <col min="3846" max="3846" width="6.33203125" style="12" customWidth="1"/>
    <col min="3847" max="3847" width="22.6640625" style="12" customWidth="1"/>
    <col min="3848" max="4096" width="9" style="12"/>
    <col min="4097" max="4097" width="25.6640625" style="12" customWidth="1"/>
    <col min="4098" max="4098" width="12.6640625" style="12" customWidth="1"/>
    <col min="4099" max="4099" width="9.33203125" style="12" bestFit="1" customWidth="1"/>
    <col min="4100" max="4100" width="3.6640625" style="12" customWidth="1"/>
    <col min="4101" max="4101" width="9.33203125" style="12" customWidth="1"/>
    <col min="4102" max="4102" width="6.33203125" style="12" customWidth="1"/>
    <col min="4103" max="4103" width="22.6640625" style="12" customWidth="1"/>
    <col min="4104" max="4352" width="9" style="12"/>
    <col min="4353" max="4353" width="25.6640625" style="12" customWidth="1"/>
    <col min="4354" max="4354" width="12.6640625" style="12" customWidth="1"/>
    <col min="4355" max="4355" width="9.33203125" style="12" bestFit="1" customWidth="1"/>
    <col min="4356" max="4356" width="3.6640625" style="12" customWidth="1"/>
    <col min="4357" max="4357" width="9.33203125" style="12" customWidth="1"/>
    <col min="4358" max="4358" width="6.33203125" style="12" customWidth="1"/>
    <col min="4359" max="4359" width="22.6640625" style="12" customWidth="1"/>
    <col min="4360" max="4608" width="9" style="12"/>
    <col min="4609" max="4609" width="25.6640625" style="12" customWidth="1"/>
    <col min="4610" max="4610" width="12.6640625" style="12" customWidth="1"/>
    <col min="4611" max="4611" width="9.33203125" style="12" bestFit="1" customWidth="1"/>
    <col min="4612" max="4612" width="3.6640625" style="12" customWidth="1"/>
    <col min="4613" max="4613" width="9.33203125" style="12" customWidth="1"/>
    <col min="4614" max="4614" width="6.33203125" style="12" customWidth="1"/>
    <col min="4615" max="4615" width="22.6640625" style="12" customWidth="1"/>
    <col min="4616" max="4864" width="9" style="12"/>
    <col min="4865" max="4865" width="25.6640625" style="12" customWidth="1"/>
    <col min="4866" max="4866" width="12.6640625" style="12" customWidth="1"/>
    <col min="4867" max="4867" width="9.33203125" style="12" bestFit="1" customWidth="1"/>
    <col min="4868" max="4868" width="3.6640625" style="12" customWidth="1"/>
    <col min="4869" max="4869" width="9.33203125" style="12" customWidth="1"/>
    <col min="4870" max="4870" width="6.33203125" style="12" customWidth="1"/>
    <col min="4871" max="4871" width="22.6640625" style="12" customWidth="1"/>
    <col min="4872" max="5120" width="9" style="12"/>
    <col min="5121" max="5121" width="25.6640625" style="12" customWidth="1"/>
    <col min="5122" max="5122" width="12.6640625" style="12" customWidth="1"/>
    <col min="5123" max="5123" width="9.33203125" style="12" bestFit="1" customWidth="1"/>
    <col min="5124" max="5124" width="3.6640625" style="12" customWidth="1"/>
    <col min="5125" max="5125" width="9.33203125" style="12" customWidth="1"/>
    <col min="5126" max="5126" width="6.33203125" style="12" customWidth="1"/>
    <col min="5127" max="5127" width="22.6640625" style="12" customWidth="1"/>
    <col min="5128" max="5376" width="9" style="12"/>
    <col min="5377" max="5377" width="25.6640625" style="12" customWidth="1"/>
    <col min="5378" max="5378" width="12.6640625" style="12" customWidth="1"/>
    <col min="5379" max="5379" width="9.33203125" style="12" bestFit="1" customWidth="1"/>
    <col min="5380" max="5380" width="3.6640625" style="12" customWidth="1"/>
    <col min="5381" max="5381" width="9.33203125" style="12" customWidth="1"/>
    <col min="5382" max="5382" width="6.33203125" style="12" customWidth="1"/>
    <col min="5383" max="5383" width="22.6640625" style="12" customWidth="1"/>
    <col min="5384" max="5632" width="9" style="12"/>
    <col min="5633" max="5633" width="25.6640625" style="12" customWidth="1"/>
    <col min="5634" max="5634" width="12.6640625" style="12" customWidth="1"/>
    <col min="5635" max="5635" width="9.33203125" style="12" bestFit="1" customWidth="1"/>
    <col min="5636" max="5636" width="3.6640625" style="12" customWidth="1"/>
    <col min="5637" max="5637" width="9.33203125" style="12" customWidth="1"/>
    <col min="5638" max="5638" width="6.33203125" style="12" customWidth="1"/>
    <col min="5639" max="5639" width="22.6640625" style="12" customWidth="1"/>
    <col min="5640" max="5888" width="9" style="12"/>
    <col min="5889" max="5889" width="25.6640625" style="12" customWidth="1"/>
    <col min="5890" max="5890" width="12.6640625" style="12" customWidth="1"/>
    <col min="5891" max="5891" width="9.33203125" style="12" bestFit="1" customWidth="1"/>
    <col min="5892" max="5892" width="3.6640625" style="12" customWidth="1"/>
    <col min="5893" max="5893" width="9.33203125" style="12" customWidth="1"/>
    <col min="5894" max="5894" width="6.33203125" style="12" customWidth="1"/>
    <col min="5895" max="5895" width="22.6640625" style="12" customWidth="1"/>
    <col min="5896" max="6144" width="9" style="12"/>
    <col min="6145" max="6145" width="25.6640625" style="12" customWidth="1"/>
    <col min="6146" max="6146" width="12.6640625" style="12" customWidth="1"/>
    <col min="6147" max="6147" width="9.33203125" style="12" bestFit="1" customWidth="1"/>
    <col min="6148" max="6148" width="3.6640625" style="12" customWidth="1"/>
    <col min="6149" max="6149" width="9.33203125" style="12" customWidth="1"/>
    <col min="6150" max="6150" width="6.33203125" style="12" customWidth="1"/>
    <col min="6151" max="6151" width="22.6640625" style="12" customWidth="1"/>
    <col min="6152" max="6400" width="9" style="12"/>
    <col min="6401" max="6401" width="25.6640625" style="12" customWidth="1"/>
    <col min="6402" max="6402" width="12.6640625" style="12" customWidth="1"/>
    <col min="6403" max="6403" width="9.33203125" style="12" bestFit="1" customWidth="1"/>
    <col min="6404" max="6404" width="3.6640625" style="12" customWidth="1"/>
    <col min="6405" max="6405" width="9.33203125" style="12" customWidth="1"/>
    <col min="6406" max="6406" width="6.33203125" style="12" customWidth="1"/>
    <col min="6407" max="6407" width="22.6640625" style="12" customWidth="1"/>
    <col min="6408" max="6656" width="9" style="12"/>
    <col min="6657" max="6657" width="25.6640625" style="12" customWidth="1"/>
    <col min="6658" max="6658" width="12.6640625" style="12" customWidth="1"/>
    <col min="6659" max="6659" width="9.33203125" style="12" bestFit="1" customWidth="1"/>
    <col min="6660" max="6660" width="3.6640625" style="12" customWidth="1"/>
    <col min="6661" max="6661" width="9.33203125" style="12" customWidth="1"/>
    <col min="6662" max="6662" width="6.33203125" style="12" customWidth="1"/>
    <col min="6663" max="6663" width="22.6640625" style="12" customWidth="1"/>
    <col min="6664" max="6912" width="9" style="12"/>
    <col min="6913" max="6913" width="25.6640625" style="12" customWidth="1"/>
    <col min="6914" max="6914" width="12.6640625" style="12" customWidth="1"/>
    <col min="6915" max="6915" width="9.33203125" style="12" bestFit="1" customWidth="1"/>
    <col min="6916" max="6916" width="3.6640625" style="12" customWidth="1"/>
    <col min="6917" max="6917" width="9.33203125" style="12" customWidth="1"/>
    <col min="6918" max="6918" width="6.33203125" style="12" customWidth="1"/>
    <col min="6919" max="6919" width="22.6640625" style="12" customWidth="1"/>
    <col min="6920" max="7168" width="9" style="12"/>
    <col min="7169" max="7169" width="25.6640625" style="12" customWidth="1"/>
    <col min="7170" max="7170" width="12.6640625" style="12" customWidth="1"/>
    <col min="7171" max="7171" width="9.33203125" style="12" bestFit="1" customWidth="1"/>
    <col min="7172" max="7172" width="3.6640625" style="12" customWidth="1"/>
    <col min="7173" max="7173" width="9.33203125" style="12" customWidth="1"/>
    <col min="7174" max="7174" width="6.33203125" style="12" customWidth="1"/>
    <col min="7175" max="7175" width="22.6640625" style="12" customWidth="1"/>
    <col min="7176" max="7424" width="9" style="12"/>
    <col min="7425" max="7425" width="25.6640625" style="12" customWidth="1"/>
    <col min="7426" max="7426" width="12.6640625" style="12" customWidth="1"/>
    <col min="7427" max="7427" width="9.33203125" style="12" bestFit="1" customWidth="1"/>
    <col min="7428" max="7428" width="3.6640625" style="12" customWidth="1"/>
    <col min="7429" max="7429" width="9.33203125" style="12" customWidth="1"/>
    <col min="7430" max="7430" width="6.33203125" style="12" customWidth="1"/>
    <col min="7431" max="7431" width="22.6640625" style="12" customWidth="1"/>
    <col min="7432" max="7680" width="9" style="12"/>
    <col min="7681" max="7681" width="25.6640625" style="12" customWidth="1"/>
    <col min="7682" max="7682" width="12.6640625" style="12" customWidth="1"/>
    <col min="7683" max="7683" width="9.33203125" style="12" bestFit="1" customWidth="1"/>
    <col min="7684" max="7684" width="3.6640625" style="12" customWidth="1"/>
    <col min="7685" max="7685" width="9.33203125" style="12" customWidth="1"/>
    <col min="7686" max="7686" width="6.33203125" style="12" customWidth="1"/>
    <col min="7687" max="7687" width="22.6640625" style="12" customWidth="1"/>
    <col min="7688" max="7936" width="9" style="12"/>
    <col min="7937" max="7937" width="25.6640625" style="12" customWidth="1"/>
    <col min="7938" max="7938" width="12.6640625" style="12" customWidth="1"/>
    <col min="7939" max="7939" width="9.33203125" style="12" bestFit="1" customWidth="1"/>
    <col min="7940" max="7940" width="3.6640625" style="12" customWidth="1"/>
    <col min="7941" max="7941" width="9.33203125" style="12" customWidth="1"/>
    <col min="7942" max="7942" width="6.33203125" style="12" customWidth="1"/>
    <col min="7943" max="7943" width="22.6640625" style="12" customWidth="1"/>
    <col min="7944" max="8192" width="9" style="12"/>
    <col min="8193" max="8193" width="25.6640625" style="12" customWidth="1"/>
    <col min="8194" max="8194" width="12.6640625" style="12" customWidth="1"/>
    <col min="8195" max="8195" width="9.33203125" style="12" bestFit="1" customWidth="1"/>
    <col min="8196" max="8196" width="3.6640625" style="12" customWidth="1"/>
    <col min="8197" max="8197" width="9.33203125" style="12" customWidth="1"/>
    <col min="8198" max="8198" width="6.33203125" style="12" customWidth="1"/>
    <col min="8199" max="8199" width="22.6640625" style="12" customWidth="1"/>
    <col min="8200" max="8448" width="9" style="12"/>
    <col min="8449" max="8449" width="25.6640625" style="12" customWidth="1"/>
    <col min="8450" max="8450" width="12.6640625" style="12" customWidth="1"/>
    <col min="8451" max="8451" width="9.33203125" style="12" bestFit="1" customWidth="1"/>
    <col min="8452" max="8452" width="3.6640625" style="12" customWidth="1"/>
    <col min="8453" max="8453" width="9.33203125" style="12" customWidth="1"/>
    <col min="8454" max="8454" width="6.33203125" style="12" customWidth="1"/>
    <col min="8455" max="8455" width="22.6640625" style="12" customWidth="1"/>
    <col min="8456" max="8704" width="9" style="12"/>
    <col min="8705" max="8705" width="25.6640625" style="12" customWidth="1"/>
    <col min="8706" max="8706" width="12.6640625" style="12" customWidth="1"/>
    <col min="8707" max="8707" width="9.33203125" style="12" bestFit="1" customWidth="1"/>
    <col min="8708" max="8708" width="3.6640625" style="12" customWidth="1"/>
    <col min="8709" max="8709" width="9.33203125" style="12" customWidth="1"/>
    <col min="8710" max="8710" width="6.33203125" style="12" customWidth="1"/>
    <col min="8711" max="8711" width="22.6640625" style="12" customWidth="1"/>
    <col min="8712" max="8960" width="9" style="12"/>
    <col min="8961" max="8961" width="25.6640625" style="12" customWidth="1"/>
    <col min="8962" max="8962" width="12.6640625" style="12" customWidth="1"/>
    <col min="8963" max="8963" width="9.33203125" style="12" bestFit="1" customWidth="1"/>
    <col min="8964" max="8964" width="3.6640625" style="12" customWidth="1"/>
    <col min="8965" max="8965" width="9.33203125" style="12" customWidth="1"/>
    <col min="8966" max="8966" width="6.33203125" style="12" customWidth="1"/>
    <col min="8967" max="8967" width="22.6640625" style="12" customWidth="1"/>
    <col min="8968" max="9216" width="9" style="12"/>
    <col min="9217" max="9217" width="25.6640625" style="12" customWidth="1"/>
    <col min="9218" max="9218" width="12.6640625" style="12" customWidth="1"/>
    <col min="9219" max="9219" width="9.33203125" style="12" bestFit="1" customWidth="1"/>
    <col min="9220" max="9220" width="3.6640625" style="12" customWidth="1"/>
    <col min="9221" max="9221" width="9.33203125" style="12" customWidth="1"/>
    <col min="9222" max="9222" width="6.33203125" style="12" customWidth="1"/>
    <col min="9223" max="9223" width="22.6640625" style="12" customWidth="1"/>
    <col min="9224" max="9472" width="9" style="12"/>
    <col min="9473" max="9473" width="25.6640625" style="12" customWidth="1"/>
    <col min="9474" max="9474" width="12.6640625" style="12" customWidth="1"/>
    <col min="9475" max="9475" width="9.33203125" style="12" bestFit="1" customWidth="1"/>
    <col min="9476" max="9476" width="3.6640625" style="12" customWidth="1"/>
    <col min="9477" max="9477" width="9.33203125" style="12" customWidth="1"/>
    <col min="9478" max="9478" width="6.33203125" style="12" customWidth="1"/>
    <col min="9479" max="9479" width="22.6640625" style="12" customWidth="1"/>
    <col min="9480" max="9728" width="9" style="12"/>
    <col min="9729" max="9729" width="25.6640625" style="12" customWidth="1"/>
    <col min="9730" max="9730" width="12.6640625" style="12" customWidth="1"/>
    <col min="9731" max="9731" width="9.33203125" style="12" bestFit="1" customWidth="1"/>
    <col min="9732" max="9732" width="3.6640625" style="12" customWidth="1"/>
    <col min="9733" max="9733" width="9.33203125" style="12" customWidth="1"/>
    <col min="9734" max="9734" width="6.33203125" style="12" customWidth="1"/>
    <col min="9735" max="9735" width="22.6640625" style="12" customWidth="1"/>
    <col min="9736" max="9984" width="9" style="12"/>
    <col min="9985" max="9985" width="25.6640625" style="12" customWidth="1"/>
    <col min="9986" max="9986" width="12.6640625" style="12" customWidth="1"/>
    <col min="9987" max="9987" width="9.33203125" style="12" bestFit="1" customWidth="1"/>
    <col min="9988" max="9988" width="3.6640625" style="12" customWidth="1"/>
    <col min="9989" max="9989" width="9.33203125" style="12" customWidth="1"/>
    <col min="9990" max="9990" width="6.33203125" style="12" customWidth="1"/>
    <col min="9991" max="9991" width="22.6640625" style="12" customWidth="1"/>
    <col min="9992" max="10240" width="9" style="12"/>
    <col min="10241" max="10241" width="25.6640625" style="12" customWidth="1"/>
    <col min="10242" max="10242" width="12.6640625" style="12" customWidth="1"/>
    <col min="10243" max="10243" width="9.33203125" style="12" bestFit="1" customWidth="1"/>
    <col min="10244" max="10244" width="3.6640625" style="12" customWidth="1"/>
    <col min="10245" max="10245" width="9.33203125" style="12" customWidth="1"/>
    <col min="10246" max="10246" width="6.33203125" style="12" customWidth="1"/>
    <col min="10247" max="10247" width="22.6640625" style="12" customWidth="1"/>
    <col min="10248" max="10496" width="9" style="12"/>
    <col min="10497" max="10497" width="25.6640625" style="12" customWidth="1"/>
    <col min="10498" max="10498" width="12.6640625" style="12" customWidth="1"/>
    <col min="10499" max="10499" width="9.33203125" style="12" bestFit="1" customWidth="1"/>
    <col min="10500" max="10500" width="3.6640625" style="12" customWidth="1"/>
    <col min="10501" max="10501" width="9.33203125" style="12" customWidth="1"/>
    <col min="10502" max="10502" width="6.33203125" style="12" customWidth="1"/>
    <col min="10503" max="10503" width="22.6640625" style="12" customWidth="1"/>
    <col min="10504" max="10752" width="9" style="12"/>
    <col min="10753" max="10753" width="25.6640625" style="12" customWidth="1"/>
    <col min="10754" max="10754" width="12.6640625" style="12" customWidth="1"/>
    <col min="10755" max="10755" width="9.33203125" style="12" bestFit="1" customWidth="1"/>
    <col min="10756" max="10756" width="3.6640625" style="12" customWidth="1"/>
    <col min="10757" max="10757" width="9.33203125" style="12" customWidth="1"/>
    <col min="10758" max="10758" width="6.33203125" style="12" customWidth="1"/>
    <col min="10759" max="10759" width="22.6640625" style="12" customWidth="1"/>
    <col min="10760" max="11008" width="9" style="12"/>
    <col min="11009" max="11009" width="25.6640625" style="12" customWidth="1"/>
    <col min="11010" max="11010" width="12.6640625" style="12" customWidth="1"/>
    <col min="11011" max="11011" width="9.33203125" style="12" bestFit="1" customWidth="1"/>
    <col min="11012" max="11012" width="3.6640625" style="12" customWidth="1"/>
    <col min="11013" max="11013" width="9.33203125" style="12" customWidth="1"/>
    <col min="11014" max="11014" width="6.33203125" style="12" customWidth="1"/>
    <col min="11015" max="11015" width="22.6640625" style="12" customWidth="1"/>
    <col min="11016" max="11264" width="9" style="12"/>
    <col min="11265" max="11265" width="25.6640625" style="12" customWidth="1"/>
    <col min="11266" max="11266" width="12.6640625" style="12" customWidth="1"/>
    <col min="11267" max="11267" width="9.33203125" style="12" bestFit="1" customWidth="1"/>
    <col min="11268" max="11268" width="3.6640625" style="12" customWidth="1"/>
    <col min="11269" max="11269" width="9.33203125" style="12" customWidth="1"/>
    <col min="11270" max="11270" width="6.33203125" style="12" customWidth="1"/>
    <col min="11271" max="11271" width="22.6640625" style="12" customWidth="1"/>
    <col min="11272" max="11520" width="9" style="12"/>
    <col min="11521" max="11521" width="25.6640625" style="12" customWidth="1"/>
    <col min="11522" max="11522" width="12.6640625" style="12" customWidth="1"/>
    <col min="11523" max="11523" width="9.33203125" style="12" bestFit="1" customWidth="1"/>
    <col min="11524" max="11524" width="3.6640625" style="12" customWidth="1"/>
    <col min="11525" max="11525" width="9.33203125" style="12" customWidth="1"/>
    <col min="11526" max="11526" width="6.33203125" style="12" customWidth="1"/>
    <col min="11527" max="11527" width="22.6640625" style="12" customWidth="1"/>
    <col min="11528" max="11776" width="9" style="12"/>
    <col min="11777" max="11777" width="25.6640625" style="12" customWidth="1"/>
    <col min="11778" max="11778" width="12.6640625" style="12" customWidth="1"/>
    <col min="11779" max="11779" width="9.33203125" style="12" bestFit="1" customWidth="1"/>
    <col min="11780" max="11780" width="3.6640625" style="12" customWidth="1"/>
    <col min="11781" max="11781" width="9.33203125" style="12" customWidth="1"/>
    <col min="11782" max="11782" width="6.33203125" style="12" customWidth="1"/>
    <col min="11783" max="11783" width="22.6640625" style="12" customWidth="1"/>
    <col min="11784" max="12032" width="9" style="12"/>
    <col min="12033" max="12033" width="25.6640625" style="12" customWidth="1"/>
    <col min="12034" max="12034" width="12.6640625" style="12" customWidth="1"/>
    <col min="12035" max="12035" width="9.33203125" style="12" bestFit="1" customWidth="1"/>
    <col min="12036" max="12036" width="3.6640625" style="12" customWidth="1"/>
    <col min="12037" max="12037" width="9.33203125" style="12" customWidth="1"/>
    <col min="12038" max="12038" width="6.33203125" style="12" customWidth="1"/>
    <col min="12039" max="12039" width="22.6640625" style="12" customWidth="1"/>
    <col min="12040" max="12288" width="9" style="12"/>
    <col min="12289" max="12289" width="25.6640625" style="12" customWidth="1"/>
    <col min="12290" max="12290" width="12.6640625" style="12" customWidth="1"/>
    <col min="12291" max="12291" width="9.33203125" style="12" bestFit="1" customWidth="1"/>
    <col min="12292" max="12292" width="3.6640625" style="12" customWidth="1"/>
    <col min="12293" max="12293" width="9.33203125" style="12" customWidth="1"/>
    <col min="12294" max="12294" width="6.33203125" style="12" customWidth="1"/>
    <col min="12295" max="12295" width="22.6640625" style="12" customWidth="1"/>
    <col min="12296" max="12544" width="9" style="12"/>
    <col min="12545" max="12545" width="25.6640625" style="12" customWidth="1"/>
    <col min="12546" max="12546" width="12.6640625" style="12" customWidth="1"/>
    <col min="12547" max="12547" width="9.33203125" style="12" bestFit="1" customWidth="1"/>
    <col min="12548" max="12548" width="3.6640625" style="12" customWidth="1"/>
    <col min="12549" max="12549" width="9.33203125" style="12" customWidth="1"/>
    <col min="12550" max="12550" width="6.33203125" style="12" customWidth="1"/>
    <col min="12551" max="12551" width="22.6640625" style="12" customWidth="1"/>
    <col min="12552" max="12800" width="9" style="12"/>
    <col min="12801" max="12801" width="25.6640625" style="12" customWidth="1"/>
    <col min="12802" max="12802" width="12.6640625" style="12" customWidth="1"/>
    <col min="12803" max="12803" width="9.33203125" style="12" bestFit="1" customWidth="1"/>
    <col min="12804" max="12804" width="3.6640625" style="12" customWidth="1"/>
    <col min="12805" max="12805" width="9.33203125" style="12" customWidth="1"/>
    <col min="12806" max="12806" width="6.33203125" style="12" customWidth="1"/>
    <col min="12807" max="12807" width="22.6640625" style="12" customWidth="1"/>
    <col min="12808" max="13056" width="9" style="12"/>
    <col min="13057" max="13057" width="25.6640625" style="12" customWidth="1"/>
    <col min="13058" max="13058" width="12.6640625" style="12" customWidth="1"/>
    <col min="13059" max="13059" width="9.33203125" style="12" bestFit="1" customWidth="1"/>
    <col min="13060" max="13060" width="3.6640625" style="12" customWidth="1"/>
    <col min="13061" max="13061" width="9.33203125" style="12" customWidth="1"/>
    <col min="13062" max="13062" width="6.33203125" style="12" customWidth="1"/>
    <col min="13063" max="13063" width="22.6640625" style="12" customWidth="1"/>
    <col min="13064" max="13312" width="9" style="12"/>
    <col min="13313" max="13313" width="25.6640625" style="12" customWidth="1"/>
    <col min="13314" max="13314" width="12.6640625" style="12" customWidth="1"/>
    <col min="13315" max="13315" width="9.33203125" style="12" bestFit="1" customWidth="1"/>
    <col min="13316" max="13316" width="3.6640625" style="12" customWidth="1"/>
    <col min="13317" max="13317" width="9.33203125" style="12" customWidth="1"/>
    <col min="13318" max="13318" width="6.33203125" style="12" customWidth="1"/>
    <col min="13319" max="13319" width="22.6640625" style="12" customWidth="1"/>
    <col min="13320" max="13568" width="9" style="12"/>
    <col min="13569" max="13569" width="25.6640625" style="12" customWidth="1"/>
    <col min="13570" max="13570" width="12.6640625" style="12" customWidth="1"/>
    <col min="13571" max="13571" width="9.33203125" style="12" bestFit="1" customWidth="1"/>
    <col min="13572" max="13572" width="3.6640625" style="12" customWidth="1"/>
    <col min="13573" max="13573" width="9.33203125" style="12" customWidth="1"/>
    <col min="13574" max="13574" width="6.33203125" style="12" customWidth="1"/>
    <col min="13575" max="13575" width="22.6640625" style="12" customWidth="1"/>
    <col min="13576" max="13824" width="9" style="12"/>
    <col min="13825" max="13825" width="25.6640625" style="12" customWidth="1"/>
    <col min="13826" max="13826" width="12.6640625" style="12" customWidth="1"/>
    <col min="13827" max="13827" width="9.33203125" style="12" bestFit="1" customWidth="1"/>
    <col min="13828" max="13828" width="3.6640625" style="12" customWidth="1"/>
    <col min="13829" max="13829" width="9.33203125" style="12" customWidth="1"/>
    <col min="13830" max="13830" width="6.33203125" style="12" customWidth="1"/>
    <col min="13831" max="13831" width="22.6640625" style="12" customWidth="1"/>
    <col min="13832" max="14080" width="9" style="12"/>
    <col min="14081" max="14081" width="25.6640625" style="12" customWidth="1"/>
    <col min="14082" max="14082" width="12.6640625" style="12" customWidth="1"/>
    <col min="14083" max="14083" width="9.33203125" style="12" bestFit="1" customWidth="1"/>
    <col min="14084" max="14084" width="3.6640625" style="12" customWidth="1"/>
    <col min="14085" max="14085" width="9.33203125" style="12" customWidth="1"/>
    <col min="14086" max="14086" width="6.33203125" style="12" customWidth="1"/>
    <col min="14087" max="14087" width="22.6640625" style="12" customWidth="1"/>
    <col min="14088" max="14336" width="9" style="12"/>
    <col min="14337" max="14337" width="25.6640625" style="12" customWidth="1"/>
    <col min="14338" max="14338" width="12.6640625" style="12" customWidth="1"/>
    <col min="14339" max="14339" width="9.33203125" style="12" bestFit="1" customWidth="1"/>
    <col min="14340" max="14340" width="3.6640625" style="12" customWidth="1"/>
    <col min="14341" max="14341" width="9.33203125" style="12" customWidth="1"/>
    <col min="14342" max="14342" width="6.33203125" style="12" customWidth="1"/>
    <col min="14343" max="14343" width="22.6640625" style="12" customWidth="1"/>
    <col min="14344" max="14592" width="9" style="12"/>
    <col min="14593" max="14593" width="25.6640625" style="12" customWidth="1"/>
    <col min="14594" max="14594" width="12.6640625" style="12" customWidth="1"/>
    <col min="14595" max="14595" width="9.33203125" style="12" bestFit="1" customWidth="1"/>
    <col min="14596" max="14596" width="3.6640625" style="12" customWidth="1"/>
    <col min="14597" max="14597" width="9.33203125" style="12" customWidth="1"/>
    <col min="14598" max="14598" width="6.33203125" style="12" customWidth="1"/>
    <col min="14599" max="14599" width="22.6640625" style="12" customWidth="1"/>
    <col min="14600" max="14848" width="9" style="12"/>
    <col min="14849" max="14849" width="25.6640625" style="12" customWidth="1"/>
    <col min="14850" max="14850" width="12.6640625" style="12" customWidth="1"/>
    <col min="14851" max="14851" width="9.33203125" style="12" bestFit="1" customWidth="1"/>
    <col min="14852" max="14852" width="3.6640625" style="12" customWidth="1"/>
    <col min="14853" max="14853" width="9.33203125" style="12" customWidth="1"/>
    <col min="14854" max="14854" width="6.33203125" style="12" customWidth="1"/>
    <col min="14855" max="14855" width="22.6640625" style="12" customWidth="1"/>
    <col min="14856" max="15104" width="9" style="12"/>
    <col min="15105" max="15105" width="25.6640625" style="12" customWidth="1"/>
    <col min="15106" max="15106" width="12.6640625" style="12" customWidth="1"/>
    <col min="15107" max="15107" width="9.33203125" style="12" bestFit="1" customWidth="1"/>
    <col min="15108" max="15108" width="3.6640625" style="12" customWidth="1"/>
    <col min="15109" max="15109" width="9.33203125" style="12" customWidth="1"/>
    <col min="15110" max="15110" width="6.33203125" style="12" customWidth="1"/>
    <col min="15111" max="15111" width="22.6640625" style="12" customWidth="1"/>
    <col min="15112" max="15360" width="9" style="12"/>
    <col min="15361" max="15361" width="25.6640625" style="12" customWidth="1"/>
    <col min="15362" max="15362" width="12.6640625" style="12" customWidth="1"/>
    <col min="15363" max="15363" width="9.33203125" style="12" bestFit="1" customWidth="1"/>
    <col min="15364" max="15364" width="3.6640625" style="12" customWidth="1"/>
    <col min="15365" max="15365" width="9.33203125" style="12" customWidth="1"/>
    <col min="15366" max="15366" width="6.33203125" style="12" customWidth="1"/>
    <col min="15367" max="15367" width="22.6640625" style="12" customWidth="1"/>
    <col min="15368" max="15616" width="9" style="12"/>
    <col min="15617" max="15617" width="25.6640625" style="12" customWidth="1"/>
    <col min="15618" max="15618" width="12.6640625" style="12" customWidth="1"/>
    <col min="15619" max="15619" width="9.33203125" style="12" bestFit="1" customWidth="1"/>
    <col min="15620" max="15620" width="3.6640625" style="12" customWidth="1"/>
    <col min="15621" max="15621" width="9.33203125" style="12" customWidth="1"/>
    <col min="15622" max="15622" width="6.33203125" style="12" customWidth="1"/>
    <col min="15623" max="15623" width="22.6640625" style="12" customWidth="1"/>
    <col min="15624" max="15872" width="9" style="12"/>
    <col min="15873" max="15873" width="25.6640625" style="12" customWidth="1"/>
    <col min="15874" max="15874" width="12.6640625" style="12" customWidth="1"/>
    <col min="15875" max="15875" width="9.33203125" style="12" bestFit="1" customWidth="1"/>
    <col min="15876" max="15876" width="3.6640625" style="12" customWidth="1"/>
    <col min="15877" max="15877" width="9.33203125" style="12" customWidth="1"/>
    <col min="15878" max="15878" width="6.33203125" style="12" customWidth="1"/>
    <col min="15879" max="15879" width="22.6640625" style="12" customWidth="1"/>
    <col min="15880" max="16128" width="9" style="12"/>
    <col min="16129" max="16129" width="25.6640625" style="12" customWidth="1"/>
    <col min="16130" max="16130" width="12.6640625" style="12" customWidth="1"/>
    <col min="16131" max="16131" width="9.33203125" style="12" bestFit="1" customWidth="1"/>
    <col min="16132" max="16132" width="3.6640625" style="12" customWidth="1"/>
    <col min="16133" max="16133" width="9.33203125" style="12" customWidth="1"/>
    <col min="16134" max="16134" width="6.33203125" style="12" customWidth="1"/>
    <col min="16135" max="16135" width="22.6640625" style="12" customWidth="1"/>
    <col min="16136" max="16384" width="9" style="12"/>
  </cols>
  <sheetData>
    <row r="1" spans="1:7" ht="15" customHeight="1">
      <c r="A1" s="12" t="s">
        <v>728</v>
      </c>
    </row>
    <row r="3" spans="1:7" ht="20.25" customHeight="1">
      <c r="A3" s="120" t="s">
        <v>729</v>
      </c>
      <c r="B3" s="722"/>
    </row>
    <row r="5" spans="1:7" ht="15" customHeight="1">
      <c r="A5" s="723" t="s">
        <v>335</v>
      </c>
      <c r="B5" s="724" t="s">
        <v>336</v>
      </c>
      <c r="C5" s="1347" t="s">
        <v>337</v>
      </c>
      <c r="D5" s="1348"/>
      <c r="E5" s="1349"/>
      <c r="F5" s="725" t="s">
        <v>338</v>
      </c>
      <c r="G5" s="724" t="s">
        <v>339</v>
      </c>
    </row>
    <row r="6" spans="1:7" ht="15" customHeight="1">
      <c r="A6" s="726"/>
      <c r="B6" s="727"/>
      <c r="C6" s="728"/>
      <c r="D6" s="729"/>
      <c r="E6" s="730"/>
      <c r="F6" s="727"/>
      <c r="G6" s="726"/>
    </row>
    <row r="7" spans="1:7" ht="15" customHeight="1">
      <c r="A7" s="731"/>
      <c r="B7" s="732"/>
      <c r="C7" s="733"/>
      <c r="D7" s="13"/>
      <c r="E7" s="734"/>
      <c r="F7" s="732"/>
      <c r="G7" s="731"/>
    </row>
    <row r="8" spans="1:7" ht="15" customHeight="1">
      <c r="A8" s="731"/>
      <c r="B8" s="732"/>
      <c r="C8" s="735"/>
      <c r="D8" s="13"/>
      <c r="E8" s="736"/>
      <c r="F8" s="732"/>
      <c r="G8" s="731"/>
    </row>
    <row r="9" spans="1:7" ht="15" customHeight="1">
      <c r="A9" s="731"/>
      <c r="B9" s="732"/>
      <c r="C9" s="733"/>
      <c r="D9" s="13"/>
      <c r="E9" s="734"/>
      <c r="F9" s="732"/>
      <c r="G9" s="731"/>
    </row>
    <row r="10" spans="1:7" ht="15" customHeight="1">
      <c r="A10" s="731"/>
      <c r="B10" s="732"/>
      <c r="C10" s="737"/>
      <c r="D10" s="13"/>
      <c r="E10" s="738"/>
      <c r="F10" s="732"/>
      <c r="G10" s="731"/>
    </row>
    <row r="11" spans="1:7" ht="15" customHeight="1">
      <c r="A11" s="731"/>
      <c r="B11" s="732"/>
      <c r="C11" s="733"/>
      <c r="D11" s="13"/>
      <c r="E11" s="734"/>
      <c r="F11" s="732"/>
      <c r="G11" s="731"/>
    </row>
    <row r="12" spans="1:7" ht="15" customHeight="1">
      <c r="A12" s="731"/>
      <c r="B12" s="732"/>
      <c r="C12" s="735"/>
      <c r="D12" s="13"/>
      <c r="E12" s="736"/>
      <c r="F12" s="732"/>
      <c r="G12" s="731"/>
    </row>
    <row r="13" spans="1:7" ht="15" customHeight="1">
      <c r="A13" s="731"/>
      <c r="B13" s="732"/>
      <c r="C13" s="735"/>
      <c r="D13" s="13"/>
      <c r="E13" s="736"/>
      <c r="F13" s="732"/>
      <c r="G13" s="731"/>
    </row>
    <row r="14" spans="1:7" ht="15" customHeight="1">
      <c r="A14" s="731"/>
      <c r="B14" s="732"/>
      <c r="C14" s="735"/>
      <c r="D14" s="13"/>
      <c r="E14" s="736"/>
      <c r="F14" s="732"/>
      <c r="G14" s="731"/>
    </row>
    <row r="15" spans="1:7" ht="15" customHeight="1">
      <c r="A15" s="731"/>
      <c r="B15" s="732"/>
      <c r="C15" s="735"/>
      <c r="D15" s="13"/>
      <c r="E15" s="736"/>
      <c r="F15" s="732"/>
      <c r="G15" s="731"/>
    </row>
    <row r="16" spans="1:7" ht="15" customHeight="1">
      <c r="A16" s="731"/>
      <c r="B16" s="732"/>
      <c r="C16" s="735"/>
      <c r="D16" s="13"/>
      <c r="E16" s="736"/>
      <c r="F16" s="732"/>
      <c r="G16" s="731"/>
    </row>
    <row r="17" spans="1:7" ht="15" customHeight="1">
      <c r="A17" s="731"/>
      <c r="B17" s="732"/>
      <c r="C17" s="735"/>
      <c r="D17" s="13"/>
      <c r="E17" s="736"/>
      <c r="F17" s="732"/>
      <c r="G17" s="731"/>
    </row>
    <row r="18" spans="1:7" ht="15" customHeight="1">
      <c r="A18" s="731"/>
      <c r="B18" s="732"/>
      <c r="C18" s="735"/>
      <c r="D18" s="13"/>
      <c r="E18" s="736"/>
      <c r="F18" s="732"/>
      <c r="G18" s="731"/>
    </row>
    <row r="19" spans="1:7" ht="15" customHeight="1">
      <c r="A19" s="731"/>
      <c r="B19" s="732"/>
      <c r="C19" s="735"/>
      <c r="D19" s="13"/>
      <c r="E19" s="736"/>
      <c r="F19" s="732"/>
      <c r="G19" s="731"/>
    </row>
    <row r="20" spans="1:7" ht="15" customHeight="1">
      <c r="A20" s="731"/>
      <c r="B20" s="732"/>
      <c r="C20" s="735"/>
      <c r="D20" s="13"/>
      <c r="E20" s="736"/>
      <c r="F20" s="732"/>
      <c r="G20" s="731"/>
    </row>
    <row r="21" spans="1:7" ht="15" customHeight="1">
      <c r="A21" s="731"/>
      <c r="B21" s="732"/>
      <c r="C21" s="735"/>
      <c r="D21" s="13"/>
      <c r="E21" s="736"/>
      <c r="F21" s="732"/>
      <c r="G21" s="731"/>
    </row>
    <row r="22" spans="1:7" ht="15" customHeight="1">
      <c r="A22" s="731"/>
      <c r="B22" s="732"/>
      <c r="C22" s="735"/>
      <c r="D22" s="13"/>
      <c r="E22" s="736"/>
      <c r="F22" s="732"/>
      <c r="G22" s="731"/>
    </row>
    <row r="23" spans="1:7" ht="15" customHeight="1">
      <c r="A23" s="731"/>
      <c r="B23" s="732"/>
      <c r="C23" s="735"/>
      <c r="D23" s="13"/>
      <c r="E23" s="736"/>
      <c r="F23" s="732"/>
      <c r="G23" s="731"/>
    </row>
    <row r="24" spans="1:7" ht="15" customHeight="1">
      <c r="A24" s="731"/>
      <c r="B24" s="732"/>
      <c r="C24" s="735"/>
      <c r="D24" s="13"/>
      <c r="E24" s="736"/>
      <c r="F24" s="732"/>
      <c r="G24" s="731"/>
    </row>
    <row r="25" spans="1:7" ht="15" customHeight="1">
      <c r="A25" s="731"/>
      <c r="B25" s="732"/>
      <c r="C25" s="735"/>
      <c r="D25" s="13"/>
      <c r="E25" s="736"/>
      <c r="F25" s="732"/>
      <c r="G25" s="731"/>
    </row>
    <row r="26" spans="1:7" ht="15" customHeight="1">
      <c r="A26" s="731"/>
      <c r="B26" s="732"/>
      <c r="C26" s="735"/>
      <c r="D26" s="13"/>
      <c r="E26" s="736"/>
      <c r="F26" s="732"/>
      <c r="G26" s="731"/>
    </row>
    <row r="27" spans="1:7" ht="15" customHeight="1">
      <c r="A27" s="731"/>
      <c r="B27" s="732"/>
      <c r="C27" s="735"/>
      <c r="D27" s="13"/>
      <c r="E27" s="736"/>
      <c r="F27" s="732"/>
      <c r="G27" s="731"/>
    </row>
    <row r="28" spans="1:7" ht="15" customHeight="1">
      <c r="A28" s="731"/>
      <c r="B28" s="732"/>
      <c r="C28" s="735"/>
      <c r="D28" s="13"/>
      <c r="E28" s="736"/>
      <c r="F28" s="732"/>
      <c r="G28" s="731"/>
    </row>
    <row r="29" spans="1:7" ht="15" customHeight="1">
      <c r="A29" s="731"/>
      <c r="B29" s="732"/>
      <c r="C29" s="735"/>
      <c r="D29" s="13"/>
      <c r="E29" s="736"/>
      <c r="F29" s="732"/>
      <c r="G29" s="731"/>
    </row>
    <row r="30" spans="1:7" ht="15" customHeight="1">
      <c r="A30" s="731"/>
      <c r="B30" s="732"/>
      <c r="C30" s="735"/>
      <c r="D30" s="13"/>
      <c r="E30" s="736"/>
      <c r="F30" s="732"/>
      <c r="G30" s="731"/>
    </row>
    <row r="31" spans="1:7" ht="15" customHeight="1">
      <c r="A31" s="731"/>
      <c r="B31" s="732"/>
      <c r="C31" s="735"/>
      <c r="D31" s="13"/>
      <c r="E31" s="736"/>
      <c r="F31" s="732"/>
      <c r="G31" s="731"/>
    </row>
    <row r="32" spans="1:7" ht="15" customHeight="1">
      <c r="A32" s="731"/>
      <c r="B32" s="732"/>
      <c r="C32" s="735"/>
      <c r="D32" s="13"/>
      <c r="E32" s="736"/>
      <c r="F32" s="732"/>
      <c r="G32" s="731"/>
    </row>
    <row r="33" spans="1:7" ht="15" customHeight="1" thickBot="1">
      <c r="A33" s="731"/>
      <c r="B33" s="732"/>
      <c r="C33" s="735"/>
      <c r="D33" s="13"/>
      <c r="E33" s="736"/>
      <c r="F33" s="732"/>
      <c r="G33" s="739"/>
    </row>
    <row r="34" spans="1:7" ht="15" customHeight="1" thickTop="1">
      <c r="A34" s="740"/>
      <c r="B34" s="741" t="s">
        <v>340</v>
      </c>
      <c r="C34" s="741"/>
      <c r="D34" s="742"/>
      <c r="E34" s="743"/>
      <c r="F34" s="744">
        <f>SUM(F6:F33)</f>
        <v>0</v>
      </c>
      <c r="G34" s="745"/>
    </row>
    <row r="35" spans="1:7" ht="15" customHeight="1">
      <c r="A35" s="12" t="s">
        <v>341</v>
      </c>
    </row>
  </sheetData>
  <mergeCells count="1">
    <mergeCell ref="C5:E5"/>
  </mergeCells>
  <phoneticPr fontId="4"/>
  <printOptions horizontalCentered="1"/>
  <pageMargins left="0.23622047244094491" right="0.23622047244094491" top="0.74803149606299213" bottom="0.74803149606299213" header="0.31496062992125984" footer="0.31496062992125984"/>
  <pageSetup paperSize="9" scale="99" orientation="landscape" blackAndWhite="1" errors="blank"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B6D078-875E-4A58-AAEB-C5C8B1786096}">
  <sheetPr>
    <tabColor rgb="FFFFC000"/>
    <pageSetUpPr fitToPage="1"/>
  </sheetPr>
  <dimension ref="A1:G28"/>
  <sheetViews>
    <sheetView view="pageBreakPreview" zoomScale="70" zoomScaleNormal="100" zoomScaleSheetLayoutView="70" workbookViewId="0">
      <selection activeCell="D10" sqref="D10"/>
    </sheetView>
  </sheetViews>
  <sheetFormatPr defaultRowHeight="14.4"/>
  <cols>
    <col min="1" max="1" width="25.44140625" style="191" customWidth="1"/>
    <col min="2" max="2" width="14" style="191" customWidth="1"/>
    <col min="3" max="3" width="12.109375" style="191" customWidth="1"/>
    <col min="4" max="4" width="19.21875" style="191" customWidth="1"/>
    <col min="5" max="5" width="17.33203125" style="191" customWidth="1"/>
    <col min="6" max="6" width="28.44140625" style="191" customWidth="1"/>
    <col min="7" max="7" width="53.44140625" style="191" customWidth="1"/>
    <col min="8" max="256" width="9" style="191"/>
    <col min="257" max="257" width="25.44140625" style="191" customWidth="1"/>
    <col min="258" max="258" width="14" style="191" customWidth="1"/>
    <col min="259" max="259" width="12.109375" style="191" customWidth="1"/>
    <col min="260" max="260" width="19.21875" style="191" customWidth="1"/>
    <col min="261" max="261" width="17.33203125" style="191" customWidth="1"/>
    <col min="262" max="262" width="28.44140625" style="191" customWidth="1"/>
    <col min="263" max="263" width="53.44140625" style="191" customWidth="1"/>
    <col min="264" max="512" width="9" style="191"/>
    <col min="513" max="513" width="25.44140625" style="191" customWidth="1"/>
    <col min="514" max="514" width="14" style="191" customWidth="1"/>
    <col min="515" max="515" width="12.109375" style="191" customWidth="1"/>
    <col min="516" max="516" width="19.21875" style="191" customWidth="1"/>
    <col min="517" max="517" width="17.33203125" style="191" customWidth="1"/>
    <col min="518" max="518" width="28.44140625" style="191" customWidth="1"/>
    <col min="519" max="519" width="53.44140625" style="191" customWidth="1"/>
    <col min="520" max="768" width="9" style="191"/>
    <col min="769" max="769" width="25.44140625" style="191" customWidth="1"/>
    <col min="770" max="770" width="14" style="191" customWidth="1"/>
    <col min="771" max="771" width="12.109375" style="191" customWidth="1"/>
    <col min="772" max="772" width="19.21875" style="191" customWidth="1"/>
    <col min="773" max="773" width="17.33203125" style="191" customWidth="1"/>
    <col min="774" max="774" width="28.44140625" style="191" customWidth="1"/>
    <col min="775" max="775" width="53.44140625" style="191" customWidth="1"/>
    <col min="776" max="1024" width="9" style="191"/>
    <col min="1025" max="1025" width="25.44140625" style="191" customWidth="1"/>
    <col min="1026" max="1026" width="14" style="191" customWidth="1"/>
    <col min="1027" max="1027" width="12.109375" style="191" customWidth="1"/>
    <col min="1028" max="1028" width="19.21875" style="191" customWidth="1"/>
    <col min="1029" max="1029" width="17.33203125" style="191" customWidth="1"/>
    <col min="1030" max="1030" width="28.44140625" style="191" customWidth="1"/>
    <col min="1031" max="1031" width="53.44140625" style="191" customWidth="1"/>
    <col min="1032" max="1280" width="9" style="191"/>
    <col min="1281" max="1281" width="25.44140625" style="191" customWidth="1"/>
    <col min="1282" max="1282" width="14" style="191" customWidth="1"/>
    <col min="1283" max="1283" width="12.109375" style="191" customWidth="1"/>
    <col min="1284" max="1284" width="19.21875" style="191" customWidth="1"/>
    <col min="1285" max="1285" width="17.33203125" style="191" customWidth="1"/>
    <col min="1286" max="1286" width="28.44140625" style="191" customWidth="1"/>
    <col min="1287" max="1287" width="53.44140625" style="191" customWidth="1"/>
    <col min="1288" max="1536" width="9" style="191"/>
    <col min="1537" max="1537" width="25.44140625" style="191" customWidth="1"/>
    <col min="1538" max="1538" width="14" style="191" customWidth="1"/>
    <col min="1539" max="1539" width="12.109375" style="191" customWidth="1"/>
    <col min="1540" max="1540" width="19.21875" style="191" customWidth="1"/>
    <col min="1541" max="1541" width="17.33203125" style="191" customWidth="1"/>
    <col min="1542" max="1542" width="28.44140625" style="191" customWidth="1"/>
    <col min="1543" max="1543" width="53.44140625" style="191" customWidth="1"/>
    <col min="1544" max="1792" width="9" style="191"/>
    <col min="1793" max="1793" width="25.44140625" style="191" customWidth="1"/>
    <col min="1794" max="1794" width="14" style="191" customWidth="1"/>
    <col min="1795" max="1795" width="12.109375" style="191" customWidth="1"/>
    <col min="1796" max="1796" width="19.21875" style="191" customWidth="1"/>
    <col min="1797" max="1797" width="17.33203125" style="191" customWidth="1"/>
    <col min="1798" max="1798" width="28.44140625" style="191" customWidth="1"/>
    <col min="1799" max="1799" width="53.44140625" style="191" customWidth="1"/>
    <col min="1800" max="2048" width="9" style="191"/>
    <col min="2049" max="2049" width="25.44140625" style="191" customWidth="1"/>
    <col min="2050" max="2050" width="14" style="191" customWidth="1"/>
    <col min="2051" max="2051" width="12.109375" style="191" customWidth="1"/>
    <col min="2052" max="2052" width="19.21875" style="191" customWidth="1"/>
    <col min="2053" max="2053" width="17.33203125" style="191" customWidth="1"/>
    <col min="2054" max="2054" width="28.44140625" style="191" customWidth="1"/>
    <col min="2055" max="2055" width="53.44140625" style="191" customWidth="1"/>
    <col min="2056" max="2304" width="9" style="191"/>
    <col min="2305" max="2305" width="25.44140625" style="191" customWidth="1"/>
    <col min="2306" max="2306" width="14" style="191" customWidth="1"/>
    <col min="2307" max="2307" width="12.109375" style="191" customWidth="1"/>
    <col min="2308" max="2308" width="19.21875" style="191" customWidth="1"/>
    <col min="2309" max="2309" width="17.33203125" style="191" customWidth="1"/>
    <col min="2310" max="2310" width="28.44140625" style="191" customWidth="1"/>
    <col min="2311" max="2311" width="53.44140625" style="191" customWidth="1"/>
    <col min="2312" max="2560" width="9" style="191"/>
    <col min="2561" max="2561" width="25.44140625" style="191" customWidth="1"/>
    <col min="2562" max="2562" width="14" style="191" customWidth="1"/>
    <col min="2563" max="2563" width="12.109375" style="191" customWidth="1"/>
    <col min="2564" max="2564" width="19.21875" style="191" customWidth="1"/>
    <col min="2565" max="2565" width="17.33203125" style="191" customWidth="1"/>
    <col min="2566" max="2566" width="28.44140625" style="191" customWidth="1"/>
    <col min="2567" max="2567" width="53.44140625" style="191" customWidth="1"/>
    <col min="2568" max="2816" width="9" style="191"/>
    <col min="2817" max="2817" width="25.44140625" style="191" customWidth="1"/>
    <col min="2818" max="2818" width="14" style="191" customWidth="1"/>
    <col min="2819" max="2819" width="12.109375" style="191" customWidth="1"/>
    <col min="2820" max="2820" width="19.21875" style="191" customWidth="1"/>
    <col min="2821" max="2821" width="17.33203125" style="191" customWidth="1"/>
    <col min="2822" max="2822" width="28.44140625" style="191" customWidth="1"/>
    <col min="2823" max="2823" width="53.44140625" style="191" customWidth="1"/>
    <col min="2824" max="3072" width="9" style="191"/>
    <col min="3073" max="3073" width="25.44140625" style="191" customWidth="1"/>
    <col min="3074" max="3074" width="14" style="191" customWidth="1"/>
    <col min="3075" max="3075" width="12.109375" style="191" customWidth="1"/>
    <col min="3076" max="3076" width="19.21875" style="191" customWidth="1"/>
    <col min="3077" max="3077" width="17.33203125" style="191" customWidth="1"/>
    <col min="3078" max="3078" width="28.44140625" style="191" customWidth="1"/>
    <col min="3079" max="3079" width="53.44140625" style="191" customWidth="1"/>
    <col min="3080" max="3328" width="9" style="191"/>
    <col min="3329" max="3329" width="25.44140625" style="191" customWidth="1"/>
    <col min="3330" max="3330" width="14" style="191" customWidth="1"/>
    <col min="3331" max="3331" width="12.109375" style="191" customWidth="1"/>
    <col min="3332" max="3332" width="19.21875" style="191" customWidth="1"/>
    <col min="3333" max="3333" width="17.33203125" style="191" customWidth="1"/>
    <col min="3334" max="3334" width="28.44140625" style="191" customWidth="1"/>
    <col min="3335" max="3335" width="53.44140625" style="191" customWidth="1"/>
    <col min="3336" max="3584" width="9" style="191"/>
    <col min="3585" max="3585" width="25.44140625" style="191" customWidth="1"/>
    <col min="3586" max="3586" width="14" style="191" customWidth="1"/>
    <col min="3587" max="3587" width="12.109375" style="191" customWidth="1"/>
    <col min="3588" max="3588" width="19.21875" style="191" customWidth="1"/>
    <col min="3589" max="3589" width="17.33203125" style="191" customWidth="1"/>
    <col min="3590" max="3590" width="28.44140625" style="191" customWidth="1"/>
    <col min="3591" max="3591" width="53.44140625" style="191" customWidth="1"/>
    <col min="3592" max="3840" width="9" style="191"/>
    <col min="3841" max="3841" width="25.44140625" style="191" customWidth="1"/>
    <col min="3842" max="3842" width="14" style="191" customWidth="1"/>
    <col min="3843" max="3843" width="12.109375" style="191" customWidth="1"/>
    <col min="3844" max="3844" width="19.21875" style="191" customWidth="1"/>
    <col min="3845" max="3845" width="17.33203125" style="191" customWidth="1"/>
    <col min="3846" max="3846" width="28.44140625" style="191" customWidth="1"/>
    <col min="3847" max="3847" width="53.44140625" style="191" customWidth="1"/>
    <col min="3848" max="4096" width="9" style="191"/>
    <col min="4097" max="4097" width="25.44140625" style="191" customWidth="1"/>
    <col min="4098" max="4098" width="14" style="191" customWidth="1"/>
    <col min="4099" max="4099" width="12.109375" style="191" customWidth="1"/>
    <col min="4100" max="4100" width="19.21875" style="191" customWidth="1"/>
    <col min="4101" max="4101" width="17.33203125" style="191" customWidth="1"/>
    <col min="4102" max="4102" width="28.44140625" style="191" customWidth="1"/>
    <col min="4103" max="4103" width="53.44140625" style="191" customWidth="1"/>
    <col min="4104" max="4352" width="9" style="191"/>
    <col min="4353" max="4353" width="25.44140625" style="191" customWidth="1"/>
    <col min="4354" max="4354" width="14" style="191" customWidth="1"/>
    <col min="4355" max="4355" width="12.109375" style="191" customWidth="1"/>
    <col min="4356" max="4356" width="19.21875" style="191" customWidth="1"/>
    <col min="4357" max="4357" width="17.33203125" style="191" customWidth="1"/>
    <col min="4358" max="4358" width="28.44140625" style="191" customWidth="1"/>
    <col min="4359" max="4359" width="53.44140625" style="191" customWidth="1"/>
    <col min="4360" max="4608" width="9" style="191"/>
    <col min="4609" max="4609" width="25.44140625" style="191" customWidth="1"/>
    <col min="4610" max="4610" width="14" style="191" customWidth="1"/>
    <col min="4611" max="4611" width="12.109375" style="191" customWidth="1"/>
    <col min="4612" max="4612" width="19.21875" style="191" customWidth="1"/>
    <col min="4613" max="4613" width="17.33203125" style="191" customWidth="1"/>
    <col min="4614" max="4614" width="28.44140625" style="191" customWidth="1"/>
    <col min="4615" max="4615" width="53.44140625" style="191" customWidth="1"/>
    <col min="4616" max="4864" width="9" style="191"/>
    <col min="4865" max="4865" width="25.44140625" style="191" customWidth="1"/>
    <col min="4866" max="4866" width="14" style="191" customWidth="1"/>
    <col min="4867" max="4867" width="12.109375" style="191" customWidth="1"/>
    <col min="4868" max="4868" width="19.21875" style="191" customWidth="1"/>
    <col min="4869" max="4869" width="17.33203125" style="191" customWidth="1"/>
    <col min="4870" max="4870" width="28.44140625" style="191" customWidth="1"/>
    <col min="4871" max="4871" width="53.44140625" style="191" customWidth="1"/>
    <col min="4872" max="5120" width="9" style="191"/>
    <col min="5121" max="5121" width="25.44140625" style="191" customWidth="1"/>
    <col min="5122" max="5122" width="14" style="191" customWidth="1"/>
    <col min="5123" max="5123" width="12.109375" style="191" customWidth="1"/>
    <col min="5124" max="5124" width="19.21875" style="191" customWidth="1"/>
    <col min="5125" max="5125" width="17.33203125" style="191" customWidth="1"/>
    <col min="5126" max="5126" width="28.44140625" style="191" customWidth="1"/>
    <col min="5127" max="5127" width="53.44140625" style="191" customWidth="1"/>
    <col min="5128" max="5376" width="9" style="191"/>
    <col min="5377" max="5377" width="25.44140625" style="191" customWidth="1"/>
    <col min="5378" max="5378" width="14" style="191" customWidth="1"/>
    <col min="5379" max="5379" width="12.109375" style="191" customWidth="1"/>
    <col min="5380" max="5380" width="19.21875" style="191" customWidth="1"/>
    <col min="5381" max="5381" width="17.33203125" style="191" customWidth="1"/>
    <col min="5382" max="5382" width="28.44140625" style="191" customWidth="1"/>
    <col min="5383" max="5383" width="53.44140625" style="191" customWidth="1"/>
    <col min="5384" max="5632" width="9" style="191"/>
    <col min="5633" max="5633" width="25.44140625" style="191" customWidth="1"/>
    <col min="5634" max="5634" width="14" style="191" customWidth="1"/>
    <col min="5635" max="5635" width="12.109375" style="191" customWidth="1"/>
    <col min="5636" max="5636" width="19.21875" style="191" customWidth="1"/>
    <col min="5637" max="5637" width="17.33203125" style="191" customWidth="1"/>
    <col min="5638" max="5638" width="28.44140625" style="191" customWidth="1"/>
    <col min="5639" max="5639" width="53.44140625" style="191" customWidth="1"/>
    <col min="5640" max="5888" width="9" style="191"/>
    <col min="5889" max="5889" width="25.44140625" style="191" customWidth="1"/>
    <col min="5890" max="5890" width="14" style="191" customWidth="1"/>
    <col min="5891" max="5891" width="12.109375" style="191" customWidth="1"/>
    <col min="5892" max="5892" width="19.21875" style="191" customWidth="1"/>
    <col min="5893" max="5893" width="17.33203125" style="191" customWidth="1"/>
    <col min="5894" max="5894" width="28.44140625" style="191" customWidth="1"/>
    <col min="5895" max="5895" width="53.44140625" style="191" customWidth="1"/>
    <col min="5896" max="6144" width="9" style="191"/>
    <col min="6145" max="6145" width="25.44140625" style="191" customWidth="1"/>
    <col min="6146" max="6146" width="14" style="191" customWidth="1"/>
    <col min="6147" max="6147" width="12.109375" style="191" customWidth="1"/>
    <col min="6148" max="6148" width="19.21875" style="191" customWidth="1"/>
    <col min="6149" max="6149" width="17.33203125" style="191" customWidth="1"/>
    <col min="6150" max="6150" width="28.44140625" style="191" customWidth="1"/>
    <col min="6151" max="6151" width="53.44140625" style="191" customWidth="1"/>
    <col min="6152" max="6400" width="9" style="191"/>
    <col min="6401" max="6401" width="25.44140625" style="191" customWidth="1"/>
    <col min="6402" max="6402" width="14" style="191" customWidth="1"/>
    <col min="6403" max="6403" width="12.109375" style="191" customWidth="1"/>
    <col min="6404" max="6404" width="19.21875" style="191" customWidth="1"/>
    <col min="6405" max="6405" width="17.33203125" style="191" customWidth="1"/>
    <col min="6406" max="6406" width="28.44140625" style="191" customWidth="1"/>
    <col min="6407" max="6407" width="53.44140625" style="191" customWidth="1"/>
    <col min="6408" max="6656" width="9" style="191"/>
    <col min="6657" max="6657" width="25.44140625" style="191" customWidth="1"/>
    <col min="6658" max="6658" width="14" style="191" customWidth="1"/>
    <col min="6659" max="6659" width="12.109375" style="191" customWidth="1"/>
    <col min="6660" max="6660" width="19.21875" style="191" customWidth="1"/>
    <col min="6661" max="6661" width="17.33203125" style="191" customWidth="1"/>
    <col min="6662" max="6662" width="28.44140625" style="191" customWidth="1"/>
    <col min="6663" max="6663" width="53.44140625" style="191" customWidth="1"/>
    <col min="6664" max="6912" width="9" style="191"/>
    <col min="6913" max="6913" width="25.44140625" style="191" customWidth="1"/>
    <col min="6914" max="6914" width="14" style="191" customWidth="1"/>
    <col min="6915" max="6915" width="12.109375" style="191" customWidth="1"/>
    <col min="6916" max="6916" width="19.21875" style="191" customWidth="1"/>
    <col min="6917" max="6917" width="17.33203125" style="191" customWidth="1"/>
    <col min="6918" max="6918" width="28.44140625" style="191" customWidth="1"/>
    <col min="6919" max="6919" width="53.44140625" style="191" customWidth="1"/>
    <col min="6920" max="7168" width="9" style="191"/>
    <col min="7169" max="7169" width="25.44140625" style="191" customWidth="1"/>
    <col min="7170" max="7170" width="14" style="191" customWidth="1"/>
    <col min="7171" max="7171" width="12.109375" style="191" customWidth="1"/>
    <col min="7172" max="7172" width="19.21875" style="191" customWidth="1"/>
    <col min="7173" max="7173" width="17.33203125" style="191" customWidth="1"/>
    <col min="7174" max="7174" width="28.44140625" style="191" customWidth="1"/>
    <col min="7175" max="7175" width="53.44140625" style="191" customWidth="1"/>
    <col min="7176" max="7424" width="9" style="191"/>
    <col min="7425" max="7425" width="25.44140625" style="191" customWidth="1"/>
    <col min="7426" max="7426" width="14" style="191" customWidth="1"/>
    <col min="7427" max="7427" width="12.109375" style="191" customWidth="1"/>
    <col min="7428" max="7428" width="19.21875" style="191" customWidth="1"/>
    <col min="7429" max="7429" width="17.33203125" style="191" customWidth="1"/>
    <col min="7430" max="7430" width="28.44140625" style="191" customWidth="1"/>
    <col min="7431" max="7431" width="53.44140625" style="191" customWidth="1"/>
    <col min="7432" max="7680" width="9" style="191"/>
    <col min="7681" max="7681" width="25.44140625" style="191" customWidth="1"/>
    <col min="7682" max="7682" width="14" style="191" customWidth="1"/>
    <col min="7683" max="7683" width="12.109375" style="191" customWidth="1"/>
    <col min="7684" max="7684" width="19.21875" style="191" customWidth="1"/>
    <col min="7685" max="7685" width="17.33203125" style="191" customWidth="1"/>
    <col min="7686" max="7686" width="28.44140625" style="191" customWidth="1"/>
    <col min="7687" max="7687" width="53.44140625" style="191" customWidth="1"/>
    <col min="7688" max="7936" width="9" style="191"/>
    <col min="7937" max="7937" width="25.44140625" style="191" customWidth="1"/>
    <col min="7938" max="7938" width="14" style="191" customWidth="1"/>
    <col min="7939" max="7939" width="12.109375" style="191" customWidth="1"/>
    <col min="7940" max="7940" width="19.21875" style="191" customWidth="1"/>
    <col min="7941" max="7941" width="17.33203125" style="191" customWidth="1"/>
    <col min="7942" max="7942" width="28.44140625" style="191" customWidth="1"/>
    <col min="7943" max="7943" width="53.44140625" style="191" customWidth="1"/>
    <col min="7944" max="8192" width="9" style="191"/>
    <col min="8193" max="8193" width="25.44140625" style="191" customWidth="1"/>
    <col min="8194" max="8194" width="14" style="191" customWidth="1"/>
    <col min="8195" max="8195" width="12.109375" style="191" customWidth="1"/>
    <col min="8196" max="8196" width="19.21875" style="191" customWidth="1"/>
    <col min="8197" max="8197" width="17.33203125" style="191" customWidth="1"/>
    <col min="8198" max="8198" width="28.44140625" style="191" customWidth="1"/>
    <col min="8199" max="8199" width="53.44140625" style="191" customWidth="1"/>
    <col min="8200" max="8448" width="9" style="191"/>
    <col min="8449" max="8449" width="25.44140625" style="191" customWidth="1"/>
    <col min="8450" max="8450" width="14" style="191" customWidth="1"/>
    <col min="8451" max="8451" width="12.109375" style="191" customWidth="1"/>
    <col min="8452" max="8452" width="19.21875" style="191" customWidth="1"/>
    <col min="8453" max="8453" width="17.33203125" style="191" customWidth="1"/>
    <col min="8454" max="8454" width="28.44140625" style="191" customWidth="1"/>
    <col min="8455" max="8455" width="53.44140625" style="191" customWidth="1"/>
    <col min="8456" max="8704" width="9" style="191"/>
    <col min="8705" max="8705" width="25.44140625" style="191" customWidth="1"/>
    <col min="8706" max="8706" width="14" style="191" customWidth="1"/>
    <col min="8707" max="8707" width="12.109375" style="191" customWidth="1"/>
    <col min="8708" max="8708" width="19.21875" style="191" customWidth="1"/>
    <col min="8709" max="8709" width="17.33203125" style="191" customWidth="1"/>
    <col min="8710" max="8710" width="28.44140625" style="191" customWidth="1"/>
    <col min="8711" max="8711" width="53.44140625" style="191" customWidth="1"/>
    <col min="8712" max="8960" width="9" style="191"/>
    <col min="8961" max="8961" width="25.44140625" style="191" customWidth="1"/>
    <col min="8962" max="8962" width="14" style="191" customWidth="1"/>
    <col min="8963" max="8963" width="12.109375" style="191" customWidth="1"/>
    <col min="8964" max="8964" width="19.21875" style="191" customWidth="1"/>
    <col min="8965" max="8965" width="17.33203125" style="191" customWidth="1"/>
    <col min="8966" max="8966" width="28.44140625" style="191" customWidth="1"/>
    <col min="8967" max="8967" width="53.44140625" style="191" customWidth="1"/>
    <col min="8968" max="9216" width="9" style="191"/>
    <col min="9217" max="9217" width="25.44140625" style="191" customWidth="1"/>
    <col min="9218" max="9218" width="14" style="191" customWidth="1"/>
    <col min="9219" max="9219" width="12.109375" style="191" customWidth="1"/>
    <col min="9220" max="9220" width="19.21875" style="191" customWidth="1"/>
    <col min="9221" max="9221" width="17.33203125" style="191" customWidth="1"/>
    <col min="9222" max="9222" width="28.44140625" style="191" customWidth="1"/>
    <col min="9223" max="9223" width="53.44140625" style="191" customWidth="1"/>
    <col min="9224" max="9472" width="9" style="191"/>
    <col min="9473" max="9473" width="25.44140625" style="191" customWidth="1"/>
    <col min="9474" max="9474" width="14" style="191" customWidth="1"/>
    <col min="9475" max="9475" width="12.109375" style="191" customWidth="1"/>
    <col min="9476" max="9476" width="19.21875" style="191" customWidth="1"/>
    <col min="9477" max="9477" width="17.33203125" style="191" customWidth="1"/>
    <col min="9478" max="9478" width="28.44140625" style="191" customWidth="1"/>
    <col min="9479" max="9479" width="53.44140625" style="191" customWidth="1"/>
    <col min="9480" max="9728" width="9" style="191"/>
    <col min="9729" max="9729" width="25.44140625" style="191" customWidth="1"/>
    <col min="9730" max="9730" width="14" style="191" customWidth="1"/>
    <col min="9731" max="9731" width="12.109375" style="191" customWidth="1"/>
    <col min="9732" max="9732" width="19.21875" style="191" customWidth="1"/>
    <col min="9733" max="9733" width="17.33203125" style="191" customWidth="1"/>
    <col min="9734" max="9734" width="28.44140625" style="191" customWidth="1"/>
    <col min="9735" max="9735" width="53.44140625" style="191" customWidth="1"/>
    <col min="9736" max="9984" width="9" style="191"/>
    <col min="9985" max="9985" width="25.44140625" style="191" customWidth="1"/>
    <col min="9986" max="9986" width="14" style="191" customWidth="1"/>
    <col min="9987" max="9987" width="12.109375" style="191" customWidth="1"/>
    <col min="9988" max="9988" width="19.21875" style="191" customWidth="1"/>
    <col min="9989" max="9989" width="17.33203125" style="191" customWidth="1"/>
    <col min="9990" max="9990" width="28.44140625" style="191" customWidth="1"/>
    <col min="9991" max="9991" width="53.44140625" style="191" customWidth="1"/>
    <col min="9992" max="10240" width="9" style="191"/>
    <col min="10241" max="10241" width="25.44140625" style="191" customWidth="1"/>
    <col min="10242" max="10242" width="14" style="191" customWidth="1"/>
    <col min="10243" max="10243" width="12.109375" style="191" customWidth="1"/>
    <col min="10244" max="10244" width="19.21875" style="191" customWidth="1"/>
    <col min="10245" max="10245" width="17.33203125" style="191" customWidth="1"/>
    <col min="10246" max="10246" width="28.44140625" style="191" customWidth="1"/>
    <col min="10247" max="10247" width="53.44140625" style="191" customWidth="1"/>
    <col min="10248" max="10496" width="9" style="191"/>
    <col min="10497" max="10497" width="25.44140625" style="191" customWidth="1"/>
    <col min="10498" max="10498" width="14" style="191" customWidth="1"/>
    <col min="10499" max="10499" width="12.109375" style="191" customWidth="1"/>
    <col min="10500" max="10500" width="19.21875" style="191" customWidth="1"/>
    <col min="10501" max="10501" width="17.33203125" style="191" customWidth="1"/>
    <col min="10502" max="10502" width="28.44140625" style="191" customWidth="1"/>
    <col min="10503" max="10503" width="53.44140625" style="191" customWidth="1"/>
    <col min="10504" max="10752" width="9" style="191"/>
    <col min="10753" max="10753" width="25.44140625" style="191" customWidth="1"/>
    <col min="10754" max="10754" width="14" style="191" customWidth="1"/>
    <col min="10755" max="10755" width="12.109375" style="191" customWidth="1"/>
    <col min="10756" max="10756" width="19.21875" style="191" customWidth="1"/>
    <col min="10757" max="10757" width="17.33203125" style="191" customWidth="1"/>
    <col min="10758" max="10758" width="28.44140625" style="191" customWidth="1"/>
    <col min="10759" max="10759" width="53.44140625" style="191" customWidth="1"/>
    <col min="10760" max="11008" width="9" style="191"/>
    <col min="11009" max="11009" width="25.44140625" style="191" customWidth="1"/>
    <col min="11010" max="11010" width="14" style="191" customWidth="1"/>
    <col min="11011" max="11011" width="12.109375" style="191" customWidth="1"/>
    <col min="11012" max="11012" width="19.21875" style="191" customWidth="1"/>
    <col min="11013" max="11013" width="17.33203125" style="191" customWidth="1"/>
    <col min="11014" max="11014" width="28.44140625" style="191" customWidth="1"/>
    <col min="11015" max="11015" width="53.44140625" style="191" customWidth="1"/>
    <col min="11016" max="11264" width="9" style="191"/>
    <col min="11265" max="11265" width="25.44140625" style="191" customWidth="1"/>
    <col min="11266" max="11266" width="14" style="191" customWidth="1"/>
    <col min="11267" max="11267" width="12.109375" style="191" customWidth="1"/>
    <col min="11268" max="11268" width="19.21875" style="191" customWidth="1"/>
    <col min="11269" max="11269" width="17.33203125" style="191" customWidth="1"/>
    <col min="11270" max="11270" width="28.44140625" style="191" customWidth="1"/>
    <col min="11271" max="11271" width="53.44140625" style="191" customWidth="1"/>
    <col min="11272" max="11520" width="9" style="191"/>
    <col min="11521" max="11521" width="25.44140625" style="191" customWidth="1"/>
    <col min="11522" max="11522" width="14" style="191" customWidth="1"/>
    <col min="11523" max="11523" width="12.109375" style="191" customWidth="1"/>
    <col min="11524" max="11524" width="19.21875" style="191" customWidth="1"/>
    <col min="11525" max="11525" width="17.33203125" style="191" customWidth="1"/>
    <col min="11526" max="11526" width="28.44140625" style="191" customWidth="1"/>
    <col min="11527" max="11527" width="53.44140625" style="191" customWidth="1"/>
    <col min="11528" max="11776" width="9" style="191"/>
    <col min="11777" max="11777" width="25.44140625" style="191" customWidth="1"/>
    <col min="11778" max="11778" width="14" style="191" customWidth="1"/>
    <col min="11779" max="11779" width="12.109375" style="191" customWidth="1"/>
    <col min="11780" max="11780" width="19.21875" style="191" customWidth="1"/>
    <col min="11781" max="11781" width="17.33203125" style="191" customWidth="1"/>
    <col min="11782" max="11782" width="28.44140625" style="191" customWidth="1"/>
    <col min="11783" max="11783" width="53.44140625" style="191" customWidth="1"/>
    <col min="11784" max="12032" width="9" style="191"/>
    <col min="12033" max="12033" width="25.44140625" style="191" customWidth="1"/>
    <col min="12034" max="12034" width="14" style="191" customWidth="1"/>
    <col min="12035" max="12035" width="12.109375" style="191" customWidth="1"/>
    <col min="12036" max="12036" width="19.21875" style="191" customWidth="1"/>
    <col min="12037" max="12037" width="17.33203125" style="191" customWidth="1"/>
    <col min="12038" max="12038" width="28.44140625" style="191" customWidth="1"/>
    <col min="12039" max="12039" width="53.44140625" style="191" customWidth="1"/>
    <col min="12040" max="12288" width="9" style="191"/>
    <col min="12289" max="12289" width="25.44140625" style="191" customWidth="1"/>
    <col min="12290" max="12290" width="14" style="191" customWidth="1"/>
    <col min="12291" max="12291" width="12.109375" style="191" customWidth="1"/>
    <col min="12292" max="12292" width="19.21875" style="191" customWidth="1"/>
    <col min="12293" max="12293" width="17.33203125" style="191" customWidth="1"/>
    <col min="12294" max="12294" width="28.44140625" style="191" customWidth="1"/>
    <col min="12295" max="12295" width="53.44140625" style="191" customWidth="1"/>
    <col min="12296" max="12544" width="9" style="191"/>
    <col min="12545" max="12545" width="25.44140625" style="191" customWidth="1"/>
    <col min="12546" max="12546" width="14" style="191" customWidth="1"/>
    <col min="12547" max="12547" width="12.109375" style="191" customWidth="1"/>
    <col min="12548" max="12548" width="19.21875" style="191" customWidth="1"/>
    <col min="12549" max="12549" width="17.33203125" style="191" customWidth="1"/>
    <col min="12550" max="12550" width="28.44140625" style="191" customWidth="1"/>
    <col min="12551" max="12551" width="53.44140625" style="191" customWidth="1"/>
    <col min="12552" max="12800" width="9" style="191"/>
    <col min="12801" max="12801" width="25.44140625" style="191" customWidth="1"/>
    <col min="12802" max="12802" width="14" style="191" customWidth="1"/>
    <col min="12803" max="12803" width="12.109375" style="191" customWidth="1"/>
    <col min="12804" max="12804" width="19.21875" style="191" customWidth="1"/>
    <col min="12805" max="12805" width="17.33203125" style="191" customWidth="1"/>
    <col min="12806" max="12806" width="28.44140625" style="191" customWidth="1"/>
    <col min="12807" max="12807" width="53.44140625" style="191" customWidth="1"/>
    <col min="12808" max="13056" width="9" style="191"/>
    <col min="13057" max="13057" width="25.44140625" style="191" customWidth="1"/>
    <col min="13058" max="13058" width="14" style="191" customWidth="1"/>
    <col min="13059" max="13059" width="12.109375" style="191" customWidth="1"/>
    <col min="13060" max="13060" width="19.21875" style="191" customWidth="1"/>
    <col min="13061" max="13061" width="17.33203125" style="191" customWidth="1"/>
    <col min="13062" max="13062" width="28.44140625" style="191" customWidth="1"/>
    <col min="13063" max="13063" width="53.44140625" style="191" customWidth="1"/>
    <col min="13064" max="13312" width="9" style="191"/>
    <col min="13313" max="13313" width="25.44140625" style="191" customWidth="1"/>
    <col min="13314" max="13314" width="14" style="191" customWidth="1"/>
    <col min="13315" max="13315" width="12.109375" style="191" customWidth="1"/>
    <col min="13316" max="13316" width="19.21875" style="191" customWidth="1"/>
    <col min="13317" max="13317" width="17.33203125" style="191" customWidth="1"/>
    <col min="13318" max="13318" width="28.44140625" style="191" customWidth="1"/>
    <col min="13319" max="13319" width="53.44140625" style="191" customWidth="1"/>
    <col min="13320" max="13568" width="9" style="191"/>
    <col min="13569" max="13569" width="25.44140625" style="191" customWidth="1"/>
    <col min="13570" max="13570" width="14" style="191" customWidth="1"/>
    <col min="13571" max="13571" width="12.109375" style="191" customWidth="1"/>
    <col min="13572" max="13572" width="19.21875" style="191" customWidth="1"/>
    <col min="13573" max="13573" width="17.33203125" style="191" customWidth="1"/>
    <col min="13574" max="13574" width="28.44140625" style="191" customWidth="1"/>
    <col min="13575" max="13575" width="53.44140625" style="191" customWidth="1"/>
    <col min="13576" max="13824" width="9" style="191"/>
    <col min="13825" max="13825" width="25.44140625" style="191" customWidth="1"/>
    <col min="13826" max="13826" width="14" style="191" customWidth="1"/>
    <col min="13827" max="13827" width="12.109375" style="191" customWidth="1"/>
    <col min="13828" max="13828" width="19.21875" style="191" customWidth="1"/>
    <col min="13829" max="13829" width="17.33203125" style="191" customWidth="1"/>
    <col min="13830" max="13830" width="28.44140625" style="191" customWidth="1"/>
    <col min="13831" max="13831" width="53.44140625" style="191" customWidth="1"/>
    <col min="13832" max="14080" width="9" style="191"/>
    <col min="14081" max="14081" width="25.44140625" style="191" customWidth="1"/>
    <col min="14082" max="14082" width="14" style="191" customWidth="1"/>
    <col min="14083" max="14083" width="12.109375" style="191" customWidth="1"/>
    <col min="14084" max="14084" width="19.21875" style="191" customWidth="1"/>
    <col min="14085" max="14085" width="17.33203125" style="191" customWidth="1"/>
    <col min="14086" max="14086" width="28.44140625" style="191" customWidth="1"/>
    <col min="14087" max="14087" width="53.44140625" style="191" customWidth="1"/>
    <col min="14088" max="14336" width="9" style="191"/>
    <col min="14337" max="14337" width="25.44140625" style="191" customWidth="1"/>
    <col min="14338" max="14338" width="14" style="191" customWidth="1"/>
    <col min="14339" max="14339" width="12.109375" style="191" customWidth="1"/>
    <col min="14340" max="14340" width="19.21875" style="191" customWidth="1"/>
    <col min="14341" max="14341" width="17.33203125" style="191" customWidth="1"/>
    <col min="14342" max="14342" width="28.44140625" style="191" customWidth="1"/>
    <col min="14343" max="14343" width="53.44140625" style="191" customWidth="1"/>
    <col min="14344" max="14592" width="9" style="191"/>
    <col min="14593" max="14593" width="25.44140625" style="191" customWidth="1"/>
    <col min="14594" max="14594" width="14" style="191" customWidth="1"/>
    <col min="14595" max="14595" width="12.109375" style="191" customWidth="1"/>
    <col min="14596" max="14596" width="19.21875" style="191" customWidth="1"/>
    <col min="14597" max="14597" width="17.33203125" style="191" customWidth="1"/>
    <col min="14598" max="14598" width="28.44140625" style="191" customWidth="1"/>
    <col min="14599" max="14599" width="53.44140625" style="191" customWidth="1"/>
    <col min="14600" max="14848" width="9" style="191"/>
    <col min="14849" max="14849" width="25.44140625" style="191" customWidth="1"/>
    <col min="14850" max="14850" width="14" style="191" customWidth="1"/>
    <col min="14851" max="14851" width="12.109375" style="191" customWidth="1"/>
    <col min="14852" max="14852" width="19.21875" style="191" customWidth="1"/>
    <col min="14853" max="14853" width="17.33203125" style="191" customWidth="1"/>
    <col min="14854" max="14854" width="28.44140625" style="191" customWidth="1"/>
    <col min="14855" max="14855" width="53.44140625" style="191" customWidth="1"/>
    <col min="14856" max="15104" width="9" style="191"/>
    <col min="15105" max="15105" width="25.44140625" style="191" customWidth="1"/>
    <col min="15106" max="15106" width="14" style="191" customWidth="1"/>
    <col min="15107" max="15107" width="12.109375" style="191" customWidth="1"/>
    <col min="15108" max="15108" width="19.21875" style="191" customWidth="1"/>
    <col min="15109" max="15109" width="17.33203125" style="191" customWidth="1"/>
    <col min="15110" max="15110" width="28.44140625" style="191" customWidth="1"/>
    <col min="15111" max="15111" width="53.44140625" style="191" customWidth="1"/>
    <col min="15112" max="15360" width="9" style="191"/>
    <col min="15361" max="15361" width="25.44140625" style="191" customWidth="1"/>
    <col min="15362" max="15362" width="14" style="191" customWidth="1"/>
    <col min="15363" max="15363" width="12.109375" style="191" customWidth="1"/>
    <col min="15364" max="15364" width="19.21875" style="191" customWidth="1"/>
    <col min="15365" max="15365" width="17.33203125" style="191" customWidth="1"/>
    <col min="15366" max="15366" width="28.44140625" style="191" customWidth="1"/>
    <col min="15367" max="15367" width="53.44140625" style="191" customWidth="1"/>
    <col min="15368" max="15616" width="9" style="191"/>
    <col min="15617" max="15617" width="25.44140625" style="191" customWidth="1"/>
    <col min="15618" max="15618" width="14" style="191" customWidth="1"/>
    <col min="15619" max="15619" width="12.109375" style="191" customWidth="1"/>
    <col min="15620" max="15620" width="19.21875" style="191" customWidth="1"/>
    <col min="15621" max="15621" width="17.33203125" style="191" customWidth="1"/>
    <col min="15622" max="15622" width="28.44140625" style="191" customWidth="1"/>
    <col min="15623" max="15623" width="53.44140625" style="191" customWidth="1"/>
    <col min="15624" max="15872" width="9" style="191"/>
    <col min="15873" max="15873" width="25.44140625" style="191" customWidth="1"/>
    <col min="15874" max="15874" width="14" style="191" customWidth="1"/>
    <col min="15875" max="15875" width="12.109375" style="191" customWidth="1"/>
    <col min="15876" max="15876" width="19.21875" style="191" customWidth="1"/>
    <col min="15877" max="15877" width="17.33203125" style="191" customWidth="1"/>
    <col min="15878" max="15878" width="28.44140625" style="191" customWidth="1"/>
    <col min="15879" max="15879" width="53.44140625" style="191" customWidth="1"/>
    <col min="15880" max="16128" width="9" style="191"/>
    <col min="16129" max="16129" width="25.44140625" style="191" customWidth="1"/>
    <col min="16130" max="16130" width="14" style="191" customWidth="1"/>
    <col min="16131" max="16131" width="12.109375" style="191" customWidth="1"/>
    <col min="16132" max="16132" width="19.21875" style="191" customWidth="1"/>
    <col min="16133" max="16133" width="17.33203125" style="191" customWidth="1"/>
    <col min="16134" max="16134" width="28.44140625" style="191" customWidth="1"/>
    <col min="16135" max="16135" width="53.44140625" style="191" customWidth="1"/>
    <col min="16136" max="16384" width="9" style="191"/>
  </cols>
  <sheetData>
    <row r="1" spans="1:7" ht="19.5" customHeight="1">
      <c r="A1" s="191" t="s">
        <v>342</v>
      </c>
    </row>
    <row r="2" spans="1:7" ht="19.5" customHeight="1"/>
    <row r="3" spans="1:7" ht="30" customHeight="1">
      <c r="A3" s="746" t="s">
        <v>730</v>
      </c>
      <c r="B3" s="72"/>
    </row>
    <row r="4" spans="1:7" ht="24.75" customHeight="1" thickBot="1">
      <c r="G4" s="747" t="s">
        <v>344</v>
      </c>
    </row>
    <row r="5" spans="1:7" s="748" customFormat="1" ht="59.25" customHeight="1" thickTop="1" thickBot="1">
      <c r="A5" s="1074" t="s">
        <v>345</v>
      </c>
      <c r="B5" s="1077" t="s">
        <v>346</v>
      </c>
      <c r="C5" s="1077" t="s">
        <v>347</v>
      </c>
      <c r="D5" s="1080" t="s">
        <v>348</v>
      </c>
      <c r="E5" s="1351"/>
      <c r="F5" s="1352"/>
      <c r="G5" s="1083" t="s">
        <v>349</v>
      </c>
    </row>
    <row r="6" spans="1:7" s="748" customFormat="1" ht="24.75" customHeight="1" thickTop="1">
      <c r="A6" s="1075"/>
      <c r="B6" s="1078"/>
      <c r="C6" s="1078"/>
      <c r="D6" s="1088" t="s">
        <v>350</v>
      </c>
      <c r="E6" s="1089"/>
      <c r="F6" s="1089"/>
      <c r="G6" s="1084"/>
    </row>
    <row r="7" spans="1:7" s="748" customFormat="1" ht="24.75" customHeight="1" thickBot="1">
      <c r="A7" s="1075"/>
      <c r="B7" s="1078"/>
      <c r="C7" s="1079"/>
      <c r="D7" s="1090"/>
      <c r="E7" s="1091"/>
      <c r="F7" s="1092"/>
      <c r="G7" s="1085"/>
    </row>
    <row r="8" spans="1:7" s="748" customFormat="1" ht="24.75" customHeight="1" thickTop="1">
      <c r="A8" s="1075"/>
      <c r="B8" s="1078"/>
      <c r="C8" s="1079"/>
      <c r="D8" s="1093" t="s">
        <v>351</v>
      </c>
      <c r="E8" s="1095" t="s">
        <v>352</v>
      </c>
      <c r="F8" s="192" t="s">
        <v>353</v>
      </c>
      <c r="G8" s="1086"/>
    </row>
    <row r="9" spans="1:7" s="748" customFormat="1" ht="24.75" customHeight="1" thickBot="1">
      <c r="A9" s="1076"/>
      <c r="B9" s="1076"/>
      <c r="C9" s="1076"/>
      <c r="D9" s="1094"/>
      <c r="E9" s="1096"/>
      <c r="F9" s="193" t="s">
        <v>354</v>
      </c>
      <c r="G9" s="1087"/>
    </row>
    <row r="10" spans="1:7" s="750" customFormat="1" ht="49.5" customHeight="1" thickTop="1" thickBot="1">
      <c r="A10" s="194"/>
      <c r="B10" s="195"/>
      <c r="C10" s="196"/>
      <c r="D10" s="197"/>
      <c r="E10" s="198"/>
      <c r="F10" s="199">
        <f>(D10*12)+E10</f>
        <v>0</v>
      </c>
      <c r="G10" s="749"/>
    </row>
    <row r="11" spans="1:7" s="750" customFormat="1" ht="24.75" customHeight="1" thickTop="1">
      <c r="A11" s="595" t="s">
        <v>355</v>
      </c>
      <c r="B11" s="201"/>
      <c r="C11" s="201"/>
      <c r="D11" s="202"/>
      <c r="E11" s="203"/>
      <c r="F11" s="204"/>
    </row>
    <row r="12" spans="1:7" s="750" customFormat="1" ht="24.75" customHeight="1">
      <c r="A12" s="205" t="s">
        <v>356</v>
      </c>
      <c r="B12" s="201"/>
      <c r="C12" s="201"/>
      <c r="D12" s="202"/>
      <c r="E12" s="203"/>
      <c r="F12" s="204"/>
    </row>
    <row r="13" spans="1:7" s="750" customFormat="1" ht="24.75" customHeight="1">
      <c r="A13" s="1072" t="s">
        <v>357</v>
      </c>
      <c r="B13" s="1072"/>
      <c r="C13" s="1072"/>
      <c r="D13" s="1072"/>
      <c r="E13" s="1072"/>
      <c r="F13" s="1072"/>
      <c r="G13" s="1072"/>
    </row>
    <row r="14" spans="1:7" s="750" customFormat="1" ht="24.75" customHeight="1">
      <c r="A14" s="1072" t="s">
        <v>358</v>
      </c>
      <c r="B14" s="1072"/>
      <c r="C14" s="1072"/>
      <c r="D14" s="1072"/>
      <c r="E14" s="1072"/>
      <c r="F14" s="1072"/>
      <c r="G14" s="1072"/>
    </row>
    <row r="15" spans="1:7" s="750" customFormat="1" ht="24.75" customHeight="1">
      <c r="A15" s="1072" t="s">
        <v>359</v>
      </c>
      <c r="B15" s="1072"/>
      <c r="C15" s="1072"/>
      <c r="D15" s="1072"/>
      <c r="E15" s="1072"/>
      <c r="F15" s="1072"/>
      <c r="G15" s="1072"/>
    </row>
    <row r="16" spans="1:7" s="750" customFormat="1" ht="24.75" customHeight="1">
      <c r="A16" s="205" t="s">
        <v>360</v>
      </c>
      <c r="B16" s="201"/>
      <c r="C16" s="201"/>
      <c r="D16" s="202"/>
      <c r="E16" s="203"/>
      <c r="F16" s="204"/>
    </row>
    <row r="17" spans="1:7" s="750" customFormat="1" ht="24.75" customHeight="1">
      <c r="A17" s="206" t="s">
        <v>361</v>
      </c>
      <c r="B17" s="201"/>
      <c r="C17" s="201"/>
      <c r="D17" s="202"/>
      <c r="E17" s="203"/>
      <c r="F17" s="204"/>
    </row>
    <row r="18" spans="1:7" ht="24.75" customHeight="1">
      <c r="A18" s="191" t="s">
        <v>362</v>
      </c>
      <c r="B18" s="207"/>
      <c r="C18" s="207"/>
      <c r="D18" s="208"/>
      <c r="E18" s="209"/>
      <c r="F18" s="209"/>
    </row>
    <row r="19" spans="1:7" ht="24.75" customHeight="1">
      <c r="A19" s="191" t="s">
        <v>363</v>
      </c>
      <c r="B19" s="207"/>
      <c r="C19" s="207"/>
      <c r="D19" s="208"/>
      <c r="E19" s="209"/>
      <c r="F19" s="209"/>
    </row>
    <row r="20" spans="1:7" ht="24.75" customHeight="1">
      <c r="A20" s="191" t="s">
        <v>364</v>
      </c>
      <c r="B20" s="207"/>
      <c r="C20" s="207"/>
      <c r="D20" s="208"/>
      <c r="E20" s="209"/>
      <c r="F20" s="209"/>
    </row>
    <row r="21" spans="1:7" ht="24.75" customHeight="1">
      <c r="B21" s="207"/>
      <c r="C21" s="207"/>
      <c r="D21" s="208"/>
      <c r="E21" s="209"/>
      <c r="F21" s="209"/>
    </row>
    <row r="22" spans="1:7" s="750" customFormat="1" ht="24.75" customHeight="1">
      <c r="A22" s="206" t="s">
        <v>365</v>
      </c>
      <c r="B22" s="201"/>
      <c r="C22" s="201"/>
      <c r="D22" s="202"/>
      <c r="E22" s="203"/>
      <c r="F22" s="204"/>
    </row>
    <row r="23" spans="1:7" ht="24.75" customHeight="1">
      <c r="A23" s="191" t="s">
        <v>366</v>
      </c>
    </row>
    <row r="24" spans="1:7" ht="24.75" customHeight="1"/>
    <row r="25" spans="1:7" ht="24.75" customHeight="1">
      <c r="A25" s="191" t="s">
        <v>367</v>
      </c>
    </row>
    <row r="26" spans="1:7" ht="24.75" customHeight="1">
      <c r="A26" s="191" t="s">
        <v>368</v>
      </c>
    </row>
    <row r="27" spans="1:7" ht="24.75" customHeight="1">
      <c r="A27" s="1350" t="s">
        <v>731</v>
      </c>
      <c r="B27" s="1350"/>
      <c r="C27" s="1350"/>
      <c r="D27" s="1350"/>
      <c r="E27" s="1350"/>
      <c r="F27" s="1350"/>
      <c r="G27" s="1350"/>
    </row>
    <row r="28" spans="1:7" ht="24.75" customHeight="1"/>
  </sheetData>
  <mergeCells count="12">
    <mergeCell ref="A13:G13"/>
    <mergeCell ref="A14:G14"/>
    <mergeCell ref="A15:G15"/>
    <mergeCell ref="A27:G27"/>
    <mergeCell ref="A5:A9"/>
    <mergeCell ref="B5:B9"/>
    <mergeCell ref="C5:C9"/>
    <mergeCell ref="D5:F5"/>
    <mergeCell ref="G5:G9"/>
    <mergeCell ref="D6:F7"/>
    <mergeCell ref="D8:D9"/>
    <mergeCell ref="E8:E9"/>
  </mergeCells>
  <phoneticPr fontId="4"/>
  <conditionalFormatting sqref="A10:E10">
    <cfRule type="containsBlanks" dxfId="45" priority="1">
      <formula>LEN(TRIM(A10))=0</formula>
    </cfRule>
  </conditionalFormatting>
  <printOptions horizontalCentered="1"/>
  <pageMargins left="0.23622047244094491" right="0.23622047244094491" top="0.74803149606299213" bottom="0.74803149606299213" header="0.31496062992125984" footer="0.31496062992125984"/>
  <pageSetup paperSize="9" scale="72" orientation="landscape" blackAndWhite="1" errors="blank" r:id="rId1"/>
  <headerFooter alignWithMargins="0"/>
  <colBreaks count="1" manualBreakCount="1">
    <brk id="7" min="2" max="28" man="1"/>
  </col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AC4122-B452-48BA-AD1F-3ADA08C457BE}">
  <sheetPr>
    <tabColor rgb="FFFFC000"/>
    <pageSetUpPr fitToPage="1"/>
  </sheetPr>
  <dimension ref="A1:AN165"/>
  <sheetViews>
    <sheetView view="pageBreakPreview" zoomScaleNormal="100" zoomScaleSheetLayoutView="100" workbookViewId="0"/>
  </sheetViews>
  <sheetFormatPr defaultColWidth="3.6640625" defaultRowHeight="13.2"/>
  <cols>
    <col min="1" max="1" width="4.33203125" style="1" customWidth="1"/>
    <col min="2" max="22" width="3.6640625" style="1" customWidth="1"/>
    <col min="23" max="23" width="4.6640625" style="1" customWidth="1"/>
    <col min="24" max="24" width="3.6640625" style="1" customWidth="1"/>
    <col min="25" max="25" width="4.6640625" style="1" customWidth="1"/>
    <col min="26" max="27" width="3.6640625" style="1" customWidth="1"/>
    <col min="28" max="28" width="8.6640625" style="1" customWidth="1"/>
    <col min="29" max="33" width="3.6640625" style="1"/>
    <col min="34" max="34" width="5.44140625" style="1" bestFit="1" customWidth="1"/>
    <col min="35" max="35" width="6.44140625" style="1" bestFit="1" customWidth="1"/>
    <col min="36" max="38" width="3.6640625" style="1"/>
    <col min="39" max="40" width="0" style="1" hidden="1" customWidth="1"/>
    <col min="41" max="256" width="3.6640625" style="1"/>
    <col min="257" max="257" width="4.33203125" style="1" customWidth="1"/>
    <col min="258" max="278" width="3.6640625" style="1" customWidth="1"/>
    <col min="279" max="279" width="4.6640625" style="1" customWidth="1"/>
    <col min="280" max="280" width="3.6640625" style="1" customWidth="1"/>
    <col min="281" max="281" width="4.6640625" style="1" customWidth="1"/>
    <col min="282" max="283" width="3.6640625" style="1" customWidth="1"/>
    <col min="284" max="284" width="8.6640625" style="1" customWidth="1"/>
    <col min="285" max="294" width="3.6640625" style="1"/>
    <col min="295" max="296" width="0" style="1" hidden="1" customWidth="1"/>
    <col min="297" max="512" width="3.6640625" style="1"/>
    <col min="513" max="513" width="4.33203125" style="1" customWidth="1"/>
    <col min="514" max="534" width="3.6640625" style="1" customWidth="1"/>
    <col min="535" max="535" width="4.6640625" style="1" customWidth="1"/>
    <col min="536" max="536" width="3.6640625" style="1" customWidth="1"/>
    <col min="537" max="537" width="4.6640625" style="1" customWidth="1"/>
    <col min="538" max="539" width="3.6640625" style="1" customWidth="1"/>
    <col min="540" max="540" width="8.6640625" style="1" customWidth="1"/>
    <col min="541" max="550" width="3.6640625" style="1"/>
    <col min="551" max="552" width="0" style="1" hidden="1" customWidth="1"/>
    <col min="553" max="768" width="3.6640625" style="1"/>
    <col min="769" max="769" width="4.33203125" style="1" customWidth="1"/>
    <col min="770" max="790" width="3.6640625" style="1" customWidth="1"/>
    <col min="791" max="791" width="4.6640625" style="1" customWidth="1"/>
    <col min="792" max="792" width="3.6640625" style="1" customWidth="1"/>
    <col min="793" max="793" width="4.6640625" style="1" customWidth="1"/>
    <col min="794" max="795" width="3.6640625" style="1" customWidth="1"/>
    <col min="796" max="796" width="8.6640625" style="1" customWidth="1"/>
    <col min="797" max="806" width="3.6640625" style="1"/>
    <col min="807" max="808" width="0" style="1" hidden="1" customWidth="1"/>
    <col min="809" max="1024" width="3.6640625" style="1"/>
    <col min="1025" max="1025" width="4.33203125" style="1" customWidth="1"/>
    <col min="1026" max="1046" width="3.6640625" style="1" customWidth="1"/>
    <col min="1047" max="1047" width="4.6640625" style="1" customWidth="1"/>
    <col min="1048" max="1048" width="3.6640625" style="1" customWidth="1"/>
    <col min="1049" max="1049" width="4.6640625" style="1" customWidth="1"/>
    <col min="1050" max="1051" width="3.6640625" style="1" customWidth="1"/>
    <col min="1052" max="1052" width="8.6640625" style="1" customWidth="1"/>
    <col min="1053" max="1062" width="3.6640625" style="1"/>
    <col min="1063" max="1064" width="0" style="1" hidden="1" customWidth="1"/>
    <col min="1065" max="1280" width="3.6640625" style="1"/>
    <col min="1281" max="1281" width="4.33203125" style="1" customWidth="1"/>
    <col min="1282" max="1302" width="3.6640625" style="1" customWidth="1"/>
    <col min="1303" max="1303" width="4.6640625" style="1" customWidth="1"/>
    <col min="1304" max="1304" width="3.6640625" style="1" customWidth="1"/>
    <col min="1305" max="1305" width="4.6640625" style="1" customWidth="1"/>
    <col min="1306" max="1307" width="3.6640625" style="1" customWidth="1"/>
    <col min="1308" max="1308" width="8.6640625" style="1" customWidth="1"/>
    <col min="1309" max="1318" width="3.6640625" style="1"/>
    <col min="1319" max="1320" width="0" style="1" hidden="1" customWidth="1"/>
    <col min="1321" max="1536" width="3.6640625" style="1"/>
    <col min="1537" max="1537" width="4.33203125" style="1" customWidth="1"/>
    <col min="1538" max="1558" width="3.6640625" style="1" customWidth="1"/>
    <col min="1559" max="1559" width="4.6640625" style="1" customWidth="1"/>
    <col min="1560" max="1560" width="3.6640625" style="1" customWidth="1"/>
    <col min="1561" max="1561" width="4.6640625" style="1" customWidth="1"/>
    <col min="1562" max="1563" width="3.6640625" style="1" customWidth="1"/>
    <col min="1564" max="1564" width="8.6640625" style="1" customWidth="1"/>
    <col min="1565" max="1574" width="3.6640625" style="1"/>
    <col min="1575" max="1576" width="0" style="1" hidden="1" customWidth="1"/>
    <col min="1577" max="1792" width="3.6640625" style="1"/>
    <col min="1793" max="1793" width="4.33203125" style="1" customWidth="1"/>
    <col min="1794" max="1814" width="3.6640625" style="1" customWidth="1"/>
    <col min="1815" max="1815" width="4.6640625" style="1" customWidth="1"/>
    <col min="1816" max="1816" width="3.6640625" style="1" customWidth="1"/>
    <col min="1817" max="1817" width="4.6640625" style="1" customWidth="1"/>
    <col min="1818" max="1819" width="3.6640625" style="1" customWidth="1"/>
    <col min="1820" max="1820" width="8.6640625" style="1" customWidth="1"/>
    <col min="1821" max="1830" width="3.6640625" style="1"/>
    <col min="1831" max="1832" width="0" style="1" hidden="1" customWidth="1"/>
    <col min="1833" max="2048" width="3.6640625" style="1"/>
    <col min="2049" max="2049" width="4.33203125" style="1" customWidth="1"/>
    <col min="2050" max="2070" width="3.6640625" style="1" customWidth="1"/>
    <col min="2071" max="2071" width="4.6640625" style="1" customWidth="1"/>
    <col min="2072" max="2072" width="3.6640625" style="1" customWidth="1"/>
    <col min="2073" max="2073" width="4.6640625" style="1" customWidth="1"/>
    <col min="2074" max="2075" width="3.6640625" style="1" customWidth="1"/>
    <col min="2076" max="2076" width="8.6640625" style="1" customWidth="1"/>
    <col min="2077" max="2086" width="3.6640625" style="1"/>
    <col min="2087" max="2088" width="0" style="1" hidden="1" customWidth="1"/>
    <col min="2089" max="2304" width="3.6640625" style="1"/>
    <col min="2305" max="2305" width="4.33203125" style="1" customWidth="1"/>
    <col min="2306" max="2326" width="3.6640625" style="1" customWidth="1"/>
    <col min="2327" max="2327" width="4.6640625" style="1" customWidth="1"/>
    <col min="2328" max="2328" width="3.6640625" style="1" customWidth="1"/>
    <col min="2329" max="2329" width="4.6640625" style="1" customWidth="1"/>
    <col min="2330" max="2331" width="3.6640625" style="1" customWidth="1"/>
    <col min="2332" max="2332" width="8.6640625" style="1" customWidth="1"/>
    <col min="2333" max="2342" width="3.6640625" style="1"/>
    <col min="2343" max="2344" width="0" style="1" hidden="1" customWidth="1"/>
    <col min="2345" max="2560" width="3.6640625" style="1"/>
    <col min="2561" max="2561" width="4.33203125" style="1" customWidth="1"/>
    <col min="2562" max="2582" width="3.6640625" style="1" customWidth="1"/>
    <col min="2583" max="2583" width="4.6640625" style="1" customWidth="1"/>
    <col min="2584" max="2584" width="3.6640625" style="1" customWidth="1"/>
    <col min="2585" max="2585" width="4.6640625" style="1" customWidth="1"/>
    <col min="2586" max="2587" width="3.6640625" style="1" customWidth="1"/>
    <col min="2588" max="2588" width="8.6640625" style="1" customWidth="1"/>
    <col min="2589" max="2598" width="3.6640625" style="1"/>
    <col min="2599" max="2600" width="0" style="1" hidden="1" customWidth="1"/>
    <col min="2601" max="2816" width="3.6640625" style="1"/>
    <col min="2817" max="2817" width="4.33203125" style="1" customWidth="1"/>
    <col min="2818" max="2838" width="3.6640625" style="1" customWidth="1"/>
    <col min="2839" max="2839" width="4.6640625" style="1" customWidth="1"/>
    <col min="2840" max="2840" width="3.6640625" style="1" customWidth="1"/>
    <col min="2841" max="2841" width="4.6640625" style="1" customWidth="1"/>
    <col min="2842" max="2843" width="3.6640625" style="1" customWidth="1"/>
    <col min="2844" max="2844" width="8.6640625" style="1" customWidth="1"/>
    <col min="2845" max="2854" width="3.6640625" style="1"/>
    <col min="2855" max="2856" width="0" style="1" hidden="1" customWidth="1"/>
    <col min="2857" max="3072" width="3.6640625" style="1"/>
    <col min="3073" max="3073" width="4.33203125" style="1" customWidth="1"/>
    <col min="3074" max="3094" width="3.6640625" style="1" customWidth="1"/>
    <col min="3095" max="3095" width="4.6640625" style="1" customWidth="1"/>
    <col min="3096" max="3096" width="3.6640625" style="1" customWidth="1"/>
    <col min="3097" max="3097" width="4.6640625" style="1" customWidth="1"/>
    <col min="3098" max="3099" width="3.6640625" style="1" customWidth="1"/>
    <col min="3100" max="3100" width="8.6640625" style="1" customWidth="1"/>
    <col min="3101" max="3110" width="3.6640625" style="1"/>
    <col min="3111" max="3112" width="0" style="1" hidden="1" customWidth="1"/>
    <col min="3113" max="3328" width="3.6640625" style="1"/>
    <col min="3329" max="3329" width="4.33203125" style="1" customWidth="1"/>
    <col min="3330" max="3350" width="3.6640625" style="1" customWidth="1"/>
    <col min="3351" max="3351" width="4.6640625" style="1" customWidth="1"/>
    <col min="3352" max="3352" width="3.6640625" style="1" customWidth="1"/>
    <col min="3353" max="3353" width="4.6640625" style="1" customWidth="1"/>
    <col min="3354" max="3355" width="3.6640625" style="1" customWidth="1"/>
    <col min="3356" max="3356" width="8.6640625" style="1" customWidth="1"/>
    <col min="3357" max="3366" width="3.6640625" style="1"/>
    <col min="3367" max="3368" width="0" style="1" hidden="1" customWidth="1"/>
    <col min="3369" max="3584" width="3.6640625" style="1"/>
    <col min="3585" max="3585" width="4.33203125" style="1" customWidth="1"/>
    <col min="3586" max="3606" width="3.6640625" style="1" customWidth="1"/>
    <col min="3607" max="3607" width="4.6640625" style="1" customWidth="1"/>
    <col min="3608" max="3608" width="3.6640625" style="1" customWidth="1"/>
    <col min="3609" max="3609" width="4.6640625" style="1" customWidth="1"/>
    <col min="3610" max="3611" width="3.6640625" style="1" customWidth="1"/>
    <col min="3612" max="3612" width="8.6640625" style="1" customWidth="1"/>
    <col min="3613" max="3622" width="3.6640625" style="1"/>
    <col min="3623" max="3624" width="0" style="1" hidden="1" customWidth="1"/>
    <col min="3625" max="3840" width="3.6640625" style="1"/>
    <col min="3841" max="3841" width="4.33203125" style="1" customWidth="1"/>
    <col min="3842" max="3862" width="3.6640625" style="1" customWidth="1"/>
    <col min="3863" max="3863" width="4.6640625" style="1" customWidth="1"/>
    <col min="3864" max="3864" width="3.6640625" style="1" customWidth="1"/>
    <col min="3865" max="3865" width="4.6640625" style="1" customWidth="1"/>
    <col min="3866" max="3867" width="3.6640625" style="1" customWidth="1"/>
    <col min="3868" max="3868" width="8.6640625" style="1" customWidth="1"/>
    <col min="3869" max="3878" width="3.6640625" style="1"/>
    <col min="3879" max="3880" width="0" style="1" hidden="1" customWidth="1"/>
    <col min="3881" max="4096" width="3.6640625" style="1"/>
    <col min="4097" max="4097" width="4.33203125" style="1" customWidth="1"/>
    <col min="4098" max="4118" width="3.6640625" style="1" customWidth="1"/>
    <col min="4119" max="4119" width="4.6640625" style="1" customWidth="1"/>
    <col min="4120" max="4120" width="3.6640625" style="1" customWidth="1"/>
    <col min="4121" max="4121" width="4.6640625" style="1" customWidth="1"/>
    <col min="4122" max="4123" width="3.6640625" style="1" customWidth="1"/>
    <col min="4124" max="4124" width="8.6640625" style="1" customWidth="1"/>
    <col min="4125" max="4134" width="3.6640625" style="1"/>
    <col min="4135" max="4136" width="0" style="1" hidden="1" customWidth="1"/>
    <col min="4137" max="4352" width="3.6640625" style="1"/>
    <col min="4353" max="4353" width="4.33203125" style="1" customWidth="1"/>
    <col min="4354" max="4374" width="3.6640625" style="1" customWidth="1"/>
    <col min="4375" max="4375" width="4.6640625" style="1" customWidth="1"/>
    <col min="4376" max="4376" width="3.6640625" style="1" customWidth="1"/>
    <col min="4377" max="4377" width="4.6640625" style="1" customWidth="1"/>
    <col min="4378" max="4379" width="3.6640625" style="1" customWidth="1"/>
    <col min="4380" max="4380" width="8.6640625" style="1" customWidth="1"/>
    <col min="4381" max="4390" width="3.6640625" style="1"/>
    <col min="4391" max="4392" width="0" style="1" hidden="1" customWidth="1"/>
    <col min="4393" max="4608" width="3.6640625" style="1"/>
    <col min="4609" max="4609" width="4.33203125" style="1" customWidth="1"/>
    <col min="4610" max="4630" width="3.6640625" style="1" customWidth="1"/>
    <col min="4631" max="4631" width="4.6640625" style="1" customWidth="1"/>
    <col min="4632" max="4632" width="3.6640625" style="1" customWidth="1"/>
    <col min="4633" max="4633" width="4.6640625" style="1" customWidth="1"/>
    <col min="4634" max="4635" width="3.6640625" style="1" customWidth="1"/>
    <col min="4636" max="4636" width="8.6640625" style="1" customWidth="1"/>
    <col min="4637" max="4646" width="3.6640625" style="1"/>
    <col min="4647" max="4648" width="0" style="1" hidden="1" customWidth="1"/>
    <col min="4649" max="4864" width="3.6640625" style="1"/>
    <col min="4865" max="4865" width="4.33203125" style="1" customWidth="1"/>
    <col min="4866" max="4886" width="3.6640625" style="1" customWidth="1"/>
    <col min="4887" max="4887" width="4.6640625" style="1" customWidth="1"/>
    <col min="4888" max="4888" width="3.6640625" style="1" customWidth="1"/>
    <col min="4889" max="4889" width="4.6640625" style="1" customWidth="1"/>
    <col min="4890" max="4891" width="3.6640625" style="1" customWidth="1"/>
    <col min="4892" max="4892" width="8.6640625" style="1" customWidth="1"/>
    <col min="4893" max="4902" width="3.6640625" style="1"/>
    <col min="4903" max="4904" width="0" style="1" hidden="1" customWidth="1"/>
    <col min="4905" max="5120" width="3.6640625" style="1"/>
    <col min="5121" max="5121" width="4.33203125" style="1" customWidth="1"/>
    <col min="5122" max="5142" width="3.6640625" style="1" customWidth="1"/>
    <col min="5143" max="5143" width="4.6640625" style="1" customWidth="1"/>
    <col min="5144" max="5144" width="3.6640625" style="1" customWidth="1"/>
    <col min="5145" max="5145" width="4.6640625" style="1" customWidth="1"/>
    <col min="5146" max="5147" width="3.6640625" style="1" customWidth="1"/>
    <col min="5148" max="5148" width="8.6640625" style="1" customWidth="1"/>
    <col min="5149" max="5158" width="3.6640625" style="1"/>
    <col min="5159" max="5160" width="0" style="1" hidden="1" customWidth="1"/>
    <col min="5161" max="5376" width="3.6640625" style="1"/>
    <col min="5377" max="5377" width="4.33203125" style="1" customWidth="1"/>
    <col min="5378" max="5398" width="3.6640625" style="1" customWidth="1"/>
    <col min="5399" max="5399" width="4.6640625" style="1" customWidth="1"/>
    <col min="5400" max="5400" width="3.6640625" style="1" customWidth="1"/>
    <col min="5401" max="5401" width="4.6640625" style="1" customWidth="1"/>
    <col min="5402" max="5403" width="3.6640625" style="1" customWidth="1"/>
    <col min="5404" max="5404" width="8.6640625" style="1" customWidth="1"/>
    <col min="5405" max="5414" width="3.6640625" style="1"/>
    <col min="5415" max="5416" width="0" style="1" hidden="1" customWidth="1"/>
    <col min="5417" max="5632" width="3.6640625" style="1"/>
    <col min="5633" max="5633" width="4.33203125" style="1" customWidth="1"/>
    <col min="5634" max="5654" width="3.6640625" style="1" customWidth="1"/>
    <col min="5655" max="5655" width="4.6640625" style="1" customWidth="1"/>
    <col min="5656" max="5656" width="3.6640625" style="1" customWidth="1"/>
    <col min="5657" max="5657" width="4.6640625" style="1" customWidth="1"/>
    <col min="5658" max="5659" width="3.6640625" style="1" customWidth="1"/>
    <col min="5660" max="5660" width="8.6640625" style="1" customWidth="1"/>
    <col min="5661" max="5670" width="3.6640625" style="1"/>
    <col min="5671" max="5672" width="0" style="1" hidden="1" customWidth="1"/>
    <col min="5673" max="5888" width="3.6640625" style="1"/>
    <col min="5889" max="5889" width="4.33203125" style="1" customWidth="1"/>
    <col min="5890" max="5910" width="3.6640625" style="1" customWidth="1"/>
    <col min="5911" max="5911" width="4.6640625" style="1" customWidth="1"/>
    <col min="5912" max="5912" width="3.6640625" style="1" customWidth="1"/>
    <col min="5913" max="5913" width="4.6640625" style="1" customWidth="1"/>
    <col min="5914" max="5915" width="3.6640625" style="1" customWidth="1"/>
    <col min="5916" max="5916" width="8.6640625" style="1" customWidth="1"/>
    <col min="5917" max="5926" width="3.6640625" style="1"/>
    <col min="5927" max="5928" width="0" style="1" hidden="1" customWidth="1"/>
    <col min="5929" max="6144" width="3.6640625" style="1"/>
    <col min="6145" max="6145" width="4.33203125" style="1" customWidth="1"/>
    <col min="6146" max="6166" width="3.6640625" style="1" customWidth="1"/>
    <col min="6167" max="6167" width="4.6640625" style="1" customWidth="1"/>
    <col min="6168" max="6168" width="3.6640625" style="1" customWidth="1"/>
    <col min="6169" max="6169" width="4.6640625" style="1" customWidth="1"/>
    <col min="6170" max="6171" width="3.6640625" style="1" customWidth="1"/>
    <col min="6172" max="6172" width="8.6640625" style="1" customWidth="1"/>
    <col min="6173" max="6182" width="3.6640625" style="1"/>
    <col min="6183" max="6184" width="0" style="1" hidden="1" customWidth="1"/>
    <col min="6185" max="6400" width="3.6640625" style="1"/>
    <col min="6401" max="6401" width="4.33203125" style="1" customWidth="1"/>
    <col min="6402" max="6422" width="3.6640625" style="1" customWidth="1"/>
    <col min="6423" max="6423" width="4.6640625" style="1" customWidth="1"/>
    <col min="6424" max="6424" width="3.6640625" style="1" customWidth="1"/>
    <col min="6425" max="6425" width="4.6640625" style="1" customWidth="1"/>
    <col min="6426" max="6427" width="3.6640625" style="1" customWidth="1"/>
    <col min="6428" max="6428" width="8.6640625" style="1" customWidth="1"/>
    <col min="6429" max="6438" width="3.6640625" style="1"/>
    <col min="6439" max="6440" width="0" style="1" hidden="1" customWidth="1"/>
    <col min="6441" max="6656" width="3.6640625" style="1"/>
    <col min="6657" max="6657" width="4.33203125" style="1" customWidth="1"/>
    <col min="6658" max="6678" width="3.6640625" style="1" customWidth="1"/>
    <col min="6679" max="6679" width="4.6640625" style="1" customWidth="1"/>
    <col min="6680" max="6680" width="3.6640625" style="1" customWidth="1"/>
    <col min="6681" max="6681" width="4.6640625" style="1" customWidth="1"/>
    <col min="6682" max="6683" width="3.6640625" style="1" customWidth="1"/>
    <col min="6684" max="6684" width="8.6640625" style="1" customWidth="1"/>
    <col min="6685" max="6694" width="3.6640625" style="1"/>
    <col min="6695" max="6696" width="0" style="1" hidden="1" customWidth="1"/>
    <col min="6697" max="6912" width="3.6640625" style="1"/>
    <col min="6913" max="6913" width="4.33203125" style="1" customWidth="1"/>
    <col min="6914" max="6934" width="3.6640625" style="1" customWidth="1"/>
    <col min="6935" max="6935" width="4.6640625" style="1" customWidth="1"/>
    <col min="6936" max="6936" width="3.6640625" style="1" customWidth="1"/>
    <col min="6937" max="6937" width="4.6640625" style="1" customWidth="1"/>
    <col min="6938" max="6939" width="3.6640625" style="1" customWidth="1"/>
    <col min="6940" max="6940" width="8.6640625" style="1" customWidth="1"/>
    <col min="6941" max="6950" width="3.6640625" style="1"/>
    <col min="6951" max="6952" width="0" style="1" hidden="1" customWidth="1"/>
    <col min="6953" max="7168" width="3.6640625" style="1"/>
    <col min="7169" max="7169" width="4.33203125" style="1" customWidth="1"/>
    <col min="7170" max="7190" width="3.6640625" style="1" customWidth="1"/>
    <col min="7191" max="7191" width="4.6640625" style="1" customWidth="1"/>
    <col min="7192" max="7192" width="3.6640625" style="1" customWidth="1"/>
    <col min="7193" max="7193" width="4.6640625" style="1" customWidth="1"/>
    <col min="7194" max="7195" width="3.6640625" style="1" customWidth="1"/>
    <col min="7196" max="7196" width="8.6640625" style="1" customWidth="1"/>
    <col min="7197" max="7206" width="3.6640625" style="1"/>
    <col min="7207" max="7208" width="0" style="1" hidden="1" customWidth="1"/>
    <col min="7209" max="7424" width="3.6640625" style="1"/>
    <col min="7425" max="7425" width="4.33203125" style="1" customWidth="1"/>
    <col min="7426" max="7446" width="3.6640625" style="1" customWidth="1"/>
    <col min="7447" max="7447" width="4.6640625" style="1" customWidth="1"/>
    <col min="7448" max="7448" width="3.6640625" style="1" customWidth="1"/>
    <col min="7449" max="7449" width="4.6640625" style="1" customWidth="1"/>
    <col min="7450" max="7451" width="3.6640625" style="1" customWidth="1"/>
    <col min="7452" max="7452" width="8.6640625" style="1" customWidth="1"/>
    <col min="7453" max="7462" width="3.6640625" style="1"/>
    <col min="7463" max="7464" width="0" style="1" hidden="1" customWidth="1"/>
    <col min="7465" max="7680" width="3.6640625" style="1"/>
    <col min="7681" max="7681" width="4.33203125" style="1" customWidth="1"/>
    <col min="7682" max="7702" width="3.6640625" style="1" customWidth="1"/>
    <col min="7703" max="7703" width="4.6640625" style="1" customWidth="1"/>
    <col min="7704" max="7704" width="3.6640625" style="1" customWidth="1"/>
    <col min="7705" max="7705" width="4.6640625" style="1" customWidth="1"/>
    <col min="7706" max="7707" width="3.6640625" style="1" customWidth="1"/>
    <col min="7708" max="7708" width="8.6640625" style="1" customWidth="1"/>
    <col min="7709" max="7718" width="3.6640625" style="1"/>
    <col min="7719" max="7720" width="0" style="1" hidden="1" customWidth="1"/>
    <col min="7721" max="7936" width="3.6640625" style="1"/>
    <col min="7937" max="7937" width="4.33203125" style="1" customWidth="1"/>
    <col min="7938" max="7958" width="3.6640625" style="1" customWidth="1"/>
    <col min="7959" max="7959" width="4.6640625" style="1" customWidth="1"/>
    <col min="7960" max="7960" width="3.6640625" style="1" customWidth="1"/>
    <col min="7961" max="7961" width="4.6640625" style="1" customWidth="1"/>
    <col min="7962" max="7963" width="3.6640625" style="1" customWidth="1"/>
    <col min="7964" max="7964" width="8.6640625" style="1" customWidth="1"/>
    <col min="7965" max="7974" width="3.6640625" style="1"/>
    <col min="7975" max="7976" width="0" style="1" hidden="1" customWidth="1"/>
    <col min="7977" max="8192" width="3.6640625" style="1"/>
    <col min="8193" max="8193" width="4.33203125" style="1" customWidth="1"/>
    <col min="8194" max="8214" width="3.6640625" style="1" customWidth="1"/>
    <col min="8215" max="8215" width="4.6640625" style="1" customWidth="1"/>
    <col min="8216" max="8216" width="3.6640625" style="1" customWidth="1"/>
    <col min="8217" max="8217" width="4.6640625" style="1" customWidth="1"/>
    <col min="8218" max="8219" width="3.6640625" style="1" customWidth="1"/>
    <col min="8220" max="8220" width="8.6640625" style="1" customWidth="1"/>
    <col min="8221" max="8230" width="3.6640625" style="1"/>
    <col min="8231" max="8232" width="0" style="1" hidden="1" customWidth="1"/>
    <col min="8233" max="8448" width="3.6640625" style="1"/>
    <col min="8449" max="8449" width="4.33203125" style="1" customWidth="1"/>
    <col min="8450" max="8470" width="3.6640625" style="1" customWidth="1"/>
    <col min="8471" max="8471" width="4.6640625" style="1" customWidth="1"/>
    <col min="8472" max="8472" width="3.6640625" style="1" customWidth="1"/>
    <col min="8473" max="8473" width="4.6640625" style="1" customWidth="1"/>
    <col min="8474" max="8475" width="3.6640625" style="1" customWidth="1"/>
    <col min="8476" max="8476" width="8.6640625" style="1" customWidth="1"/>
    <col min="8477" max="8486" width="3.6640625" style="1"/>
    <col min="8487" max="8488" width="0" style="1" hidden="1" customWidth="1"/>
    <col min="8489" max="8704" width="3.6640625" style="1"/>
    <col min="8705" max="8705" width="4.33203125" style="1" customWidth="1"/>
    <col min="8706" max="8726" width="3.6640625" style="1" customWidth="1"/>
    <col min="8727" max="8727" width="4.6640625" style="1" customWidth="1"/>
    <col min="8728" max="8728" width="3.6640625" style="1" customWidth="1"/>
    <col min="8729" max="8729" width="4.6640625" style="1" customWidth="1"/>
    <col min="8730" max="8731" width="3.6640625" style="1" customWidth="1"/>
    <col min="8732" max="8732" width="8.6640625" style="1" customWidth="1"/>
    <col min="8733" max="8742" width="3.6640625" style="1"/>
    <col min="8743" max="8744" width="0" style="1" hidden="1" customWidth="1"/>
    <col min="8745" max="8960" width="3.6640625" style="1"/>
    <col min="8961" max="8961" width="4.33203125" style="1" customWidth="1"/>
    <col min="8962" max="8982" width="3.6640625" style="1" customWidth="1"/>
    <col min="8983" max="8983" width="4.6640625" style="1" customWidth="1"/>
    <col min="8984" max="8984" width="3.6640625" style="1" customWidth="1"/>
    <col min="8985" max="8985" width="4.6640625" style="1" customWidth="1"/>
    <col min="8986" max="8987" width="3.6640625" style="1" customWidth="1"/>
    <col min="8988" max="8988" width="8.6640625" style="1" customWidth="1"/>
    <col min="8989" max="8998" width="3.6640625" style="1"/>
    <col min="8999" max="9000" width="0" style="1" hidden="1" customWidth="1"/>
    <col min="9001" max="9216" width="3.6640625" style="1"/>
    <col min="9217" max="9217" width="4.33203125" style="1" customWidth="1"/>
    <col min="9218" max="9238" width="3.6640625" style="1" customWidth="1"/>
    <col min="9239" max="9239" width="4.6640625" style="1" customWidth="1"/>
    <col min="9240" max="9240" width="3.6640625" style="1" customWidth="1"/>
    <col min="9241" max="9241" width="4.6640625" style="1" customWidth="1"/>
    <col min="9242" max="9243" width="3.6640625" style="1" customWidth="1"/>
    <col min="9244" max="9244" width="8.6640625" style="1" customWidth="1"/>
    <col min="9245" max="9254" width="3.6640625" style="1"/>
    <col min="9255" max="9256" width="0" style="1" hidden="1" customWidth="1"/>
    <col min="9257" max="9472" width="3.6640625" style="1"/>
    <col min="9473" max="9473" width="4.33203125" style="1" customWidth="1"/>
    <col min="9474" max="9494" width="3.6640625" style="1" customWidth="1"/>
    <col min="9495" max="9495" width="4.6640625" style="1" customWidth="1"/>
    <col min="9496" max="9496" width="3.6640625" style="1" customWidth="1"/>
    <col min="9497" max="9497" width="4.6640625" style="1" customWidth="1"/>
    <col min="9498" max="9499" width="3.6640625" style="1" customWidth="1"/>
    <col min="9500" max="9500" width="8.6640625" style="1" customWidth="1"/>
    <col min="9501" max="9510" width="3.6640625" style="1"/>
    <col min="9511" max="9512" width="0" style="1" hidden="1" customWidth="1"/>
    <col min="9513" max="9728" width="3.6640625" style="1"/>
    <col min="9729" max="9729" width="4.33203125" style="1" customWidth="1"/>
    <col min="9730" max="9750" width="3.6640625" style="1" customWidth="1"/>
    <col min="9751" max="9751" width="4.6640625" style="1" customWidth="1"/>
    <col min="9752" max="9752" width="3.6640625" style="1" customWidth="1"/>
    <col min="9753" max="9753" width="4.6640625" style="1" customWidth="1"/>
    <col min="9754" max="9755" width="3.6640625" style="1" customWidth="1"/>
    <col min="9756" max="9756" width="8.6640625" style="1" customWidth="1"/>
    <col min="9757" max="9766" width="3.6640625" style="1"/>
    <col min="9767" max="9768" width="0" style="1" hidden="1" customWidth="1"/>
    <col min="9769" max="9984" width="3.6640625" style="1"/>
    <col min="9985" max="9985" width="4.33203125" style="1" customWidth="1"/>
    <col min="9986" max="10006" width="3.6640625" style="1" customWidth="1"/>
    <col min="10007" max="10007" width="4.6640625" style="1" customWidth="1"/>
    <col min="10008" max="10008" width="3.6640625" style="1" customWidth="1"/>
    <col min="10009" max="10009" width="4.6640625" style="1" customWidth="1"/>
    <col min="10010" max="10011" width="3.6640625" style="1" customWidth="1"/>
    <col min="10012" max="10012" width="8.6640625" style="1" customWidth="1"/>
    <col min="10013" max="10022" width="3.6640625" style="1"/>
    <col min="10023" max="10024" width="0" style="1" hidden="1" customWidth="1"/>
    <col min="10025" max="10240" width="3.6640625" style="1"/>
    <col min="10241" max="10241" width="4.33203125" style="1" customWidth="1"/>
    <col min="10242" max="10262" width="3.6640625" style="1" customWidth="1"/>
    <col min="10263" max="10263" width="4.6640625" style="1" customWidth="1"/>
    <col min="10264" max="10264" width="3.6640625" style="1" customWidth="1"/>
    <col min="10265" max="10265" width="4.6640625" style="1" customWidth="1"/>
    <col min="10266" max="10267" width="3.6640625" style="1" customWidth="1"/>
    <col min="10268" max="10268" width="8.6640625" style="1" customWidth="1"/>
    <col min="10269" max="10278" width="3.6640625" style="1"/>
    <col min="10279" max="10280" width="0" style="1" hidden="1" customWidth="1"/>
    <col min="10281" max="10496" width="3.6640625" style="1"/>
    <col min="10497" max="10497" width="4.33203125" style="1" customWidth="1"/>
    <col min="10498" max="10518" width="3.6640625" style="1" customWidth="1"/>
    <col min="10519" max="10519" width="4.6640625" style="1" customWidth="1"/>
    <col min="10520" max="10520" width="3.6640625" style="1" customWidth="1"/>
    <col min="10521" max="10521" width="4.6640625" style="1" customWidth="1"/>
    <col min="10522" max="10523" width="3.6640625" style="1" customWidth="1"/>
    <col min="10524" max="10524" width="8.6640625" style="1" customWidth="1"/>
    <col min="10525" max="10534" width="3.6640625" style="1"/>
    <col min="10535" max="10536" width="0" style="1" hidden="1" customWidth="1"/>
    <col min="10537" max="10752" width="3.6640625" style="1"/>
    <col min="10753" max="10753" width="4.33203125" style="1" customWidth="1"/>
    <col min="10754" max="10774" width="3.6640625" style="1" customWidth="1"/>
    <col min="10775" max="10775" width="4.6640625" style="1" customWidth="1"/>
    <col min="10776" max="10776" width="3.6640625" style="1" customWidth="1"/>
    <col min="10777" max="10777" width="4.6640625" style="1" customWidth="1"/>
    <col min="10778" max="10779" width="3.6640625" style="1" customWidth="1"/>
    <col min="10780" max="10780" width="8.6640625" style="1" customWidth="1"/>
    <col min="10781" max="10790" width="3.6640625" style="1"/>
    <col min="10791" max="10792" width="0" style="1" hidden="1" customWidth="1"/>
    <col min="10793" max="11008" width="3.6640625" style="1"/>
    <col min="11009" max="11009" width="4.33203125" style="1" customWidth="1"/>
    <col min="11010" max="11030" width="3.6640625" style="1" customWidth="1"/>
    <col min="11031" max="11031" width="4.6640625" style="1" customWidth="1"/>
    <col min="11032" max="11032" width="3.6640625" style="1" customWidth="1"/>
    <col min="11033" max="11033" width="4.6640625" style="1" customWidth="1"/>
    <col min="11034" max="11035" width="3.6640625" style="1" customWidth="1"/>
    <col min="11036" max="11036" width="8.6640625" style="1" customWidth="1"/>
    <col min="11037" max="11046" width="3.6640625" style="1"/>
    <col min="11047" max="11048" width="0" style="1" hidden="1" customWidth="1"/>
    <col min="11049" max="11264" width="3.6640625" style="1"/>
    <col min="11265" max="11265" width="4.33203125" style="1" customWidth="1"/>
    <col min="11266" max="11286" width="3.6640625" style="1" customWidth="1"/>
    <col min="11287" max="11287" width="4.6640625" style="1" customWidth="1"/>
    <col min="11288" max="11288" width="3.6640625" style="1" customWidth="1"/>
    <col min="11289" max="11289" width="4.6640625" style="1" customWidth="1"/>
    <col min="11290" max="11291" width="3.6640625" style="1" customWidth="1"/>
    <col min="11292" max="11292" width="8.6640625" style="1" customWidth="1"/>
    <col min="11293" max="11302" width="3.6640625" style="1"/>
    <col min="11303" max="11304" width="0" style="1" hidden="1" customWidth="1"/>
    <col min="11305" max="11520" width="3.6640625" style="1"/>
    <col min="11521" max="11521" width="4.33203125" style="1" customWidth="1"/>
    <col min="11522" max="11542" width="3.6640625" style="1" customWidth="1"/>
    <col min="11543" max="11543" width="4.6640625" style="1" customWidth="1"/>
    <col min="11544" max="11544" width="3.6640625" style="1" customWidth="1"/>
    <col min="11545" max="11545" width="4.6640625" style="1" customWidth="1"/>
    <col min="11546" max="11547" width="3.6640625" style="1" customWidth="1"/>
    <col min="11548" max="11548" width="8.6640625" style="1" customWidth="1"/>
    <col min="11549" max="11558" width="3.6640625" style="1"/>
    <col min="11559" max="11560" width="0" style="1" hidden="1" customWidth="1"/>
    <col min="11561" max="11776" width="3.6640625" style="1"/>
    <col min="11777" max="11777" width="4.33203125" style="1" customWidth="1"/>
    <col min="11778" max="11798" width="3.6640625" style="1" customWidth="1"/>
    <col min="11799" max="11799" width="4.6640625" style="1" customWidth="1"/>
    <col min="11800" max="11800" width="3.6640625" style="1" customWidth="1"/>
    <col min="11801" max="11801" width="4.6640625" style="1" customWidth="1"/>
    <col min="11802" max="11803" width="3.6640625" style="1" customWidth="1"/>
    <col min="11804" max="11804" width="8.6640625" style="1" customWidth="1"/>
    <col min="11805" max="11814" width="3.6640625" style="1"/>
    <col min="11815" max="11816" width="0" style="1" hidden="1" customWidth="1"/>
    <col min="11817" max="12032" width="3.6640625" style="1"/>
    <col min="12033" max="12033" width="4.33203125" style="1" customWidth="1"/>
    <col min="12034" max="12054" width="3.6640625" style="1" customWidth="1"/>
    <col min="12055" max="12055" width="4.6640625" style="1" customWidth="1"/>
    <col min="12056" max="12056" width="3.6640625" style="1" customWidth="1"/>
    <col min="12057" max="12057" width="4.6640625" style="1" customWidth="1"/>
    <col min="12058" max="12059" width="3.6640625" style="1" customWidth="1"/>
    <col min="12060" max="12060" width="8.6640625" style="1" customWidth="1"/>
    <col min="12061" max="12070" width="3.6640625" style="1"/>
    <col min="12071" max="12072" width="0" style="1" hidden="1" customWidth="1"/>
    <col min="12073" max="12288" width="3.6640625" style="1"/>
    <col min="12289" max="12289" width="4.33203125" style="1" customWidth="1"/>
    <col min="12290" max="12310" width="3.6640625" style="1" customWidth="1"/>
    <col min="12311" max="12311" width="4.6640625" style="1" customWidth="1"/>
    <col min="12312" max="12312" width="3.6640625" style="1" customWidth="1"/>
    <col min="12313" max="12313" width="4.6640625" style="1" customWidth="1"/>
    <col min="12314" max="12315" width="3.6640625" style="1" customWidth="1"/>
    <col min="12316" max="12316" width="8.6640625" style="1" customWidth="1"/>
    <col min="12317" max="12326" width="3.6640625" style="1"/>
    <col min="12327" max="12328" width="0" style="1" hidden="1" customWidth="1"/>
    <col min="12329" max="12544" width="3.6640625" style="1"/>
    <col min="12545" max="12545" width="4.33203125" style="1" customWidth="1"/>
    <col min="12546" max="12566" width="3.6640625" style="1" customWidth="1"/>
    <col min="12567" max="12567" width="4.6640625" style="1" customWidth="1"/>
    <col min="12568" max="12568" width="3.6640625" style="1" customWidth="1"/>
    <col min="12569" max="12569" width="4.6640625" style="1" customWidth="1"/>
    <col min="12570" max="12571" width="3.6640625" style="1" customWidth="1"/>
    <col min="12572" max="12572" width="8.6640625" style="1" customWidth="1"/>
    <col min="12573" max="12582" width="3.6640625" style="1"/>
    <col min="12583" max="12584" width="0" style="1" hidden="1" customWidth="1"/>
    <col min="12585" max="12800" width="3.6640625" style="1"/>
    <col min="12801" max="12801" width="4.33203125" style="1" customWidth="1"/>
    <col min="12802" max="12822" width="3.6640625" style="1" customWidth="1"/>
    <col min="12823" max="12823" width="4.6640625" style="1" customWidth="1"/>
    <col min="12824" max="12824" width="3.6640625" style="1" customWidth="1"/>
    <col min="12825" max="12825" width="4.6640625" style="1" customWidth="1"/>
    <col min="12826" max="12827" width="3.6640625" style="1" customWidth="1"/>
    <col min="12828" max="12828" width="8.6640625" style="1" customWidth="1"/>
    <col min="12829" max="12838" width="3.6640625" style="1"/>
    <col min="12839" max="12840" width="0" style="1" hidden="1" customWidth="1"/>
    <col min="12841" max="13056" width="3.6640625" style="1"/>
    <col min="13057" max="13057" width="4.33203125" style="1" customWidth="1"/>
    <col min="13058" max="13078" width="3.6640625" style="1" customWidth="1"/>
    <col min="13079" max="13079" width="4.6640625" style="1" customWidth="1"/>
    <col min="13080" max="13080" width="3.6640625" style="1" customWidth="1"/>
    <col min="13081" max="13081" width="4.6640625" style="1" customWidth="1"/>
    <col min="13082" max="13083" width="3.6640625" style="1" customWidth="1"/>
    <col min="13084" max="13084" width="8.6640625" style="1" customWidth="1"/>
    <col min="13085" max="13094" width="3.6640625" style="1"/>
    <col min="13095" max="13096" width="0" style="1" hidden="1" customWidth="1"/>
    <col min="13097" max="13312" width="3.6640625" style="1"/>
    <col min="13313" max="13313" width="4.33203125" style="1" customWidth="1"/>
    <col min="13314" max="13334" width="3.6640625" style="1" customWidth="1"/>
    <col min="13335" max="13335" width="4.6640625" style="1" customWidth="1"/>
    <col min="13336" max="13336" width="3.6640625" style="1" customWidth="1"/>
    <col min="13337" max="13337" width="4.6640625" style="1" customWidth="1"/>
    <col min="13338" max="13339" width="3.6640625" style="1" customWidth="1"/>
    <col min="13340" max="13340" width="8.6640625" style="1" customWidth="1"/>
    <col min="13341" max="13350" width="3.6640625" style="1"/>
    <col min="13351" max="13352" width="0" style="1" hidden="1" customWidth="1"/>
    <col min="13353" max="13568" width="3.6640625" style="1"/>
    <col min="13569" max="13569" width="4.33203125" style="1" customWidth="1"/>
    <col min="13570" max="13590" width="3.6640625" style="1" customWidth="1"/>
    <col min="13591" max="13591" width="4.6640625" style="1" customWidth="1"/>
    <col min="13592" max="13592" width="3.6640625" style="1" customWidth="1"/>
    <col min="13593" max="13593" width="4.6640625" style="1" customWidth="1"/>
    <col min="13594" max="13595" width="3.6640625" style="1" customWidth="1"/>
    <col min="13596" max="13596" width="8.6640625" style="1" customWidth="1"/>
    <col min="13597" max="13606" width="3.6640625" style="1"/>
    <col min="13607" max="13608" width="0" style="1" hidden="1" customWidth="1"/>
    <col min="13609" max="13824" width="3.6640625" style="1"/>
    <col min="13825" max="13825" width="4.33203125" style="1" customWidth="1"/>
    <col min="13826" max="13846" width="3.6640625" style="1" customWidth="1"/>
    <col min="13847" max="13847" width="4.6640625" style="1" customWidth="1"/>
    <col min="13848" max="13848" width="3.6640625" style="1" customWidth="1"/>
    <col min="13849" max="13849" width="4.6640625" style="1" customWidth="1"/>
    <col min="13850" max="13851" width="3.6640625" style="1" customWidth="1"/>
    <col min="13852" max="13852" width="8.6640625" style="1" customWidth="1"/>
    <col min="13853" max="13862" width="3.6640625" style="1"/>
    <col min="13863" max="13864" width="0" style="1" hidden="1" customWidth="1"/>
    <col min="13865" max="14080" width="3.6640625" style="1"/>
    <col min="14081" max="14081" width="4.33203125" style="1" customWidth="1"/>
    <col min="14082" max="14102" width="3.6640625" style="1" customWidth="1"/>
    <col min="14103" max="14103" width="4.6640625" style="1" customWidth="1"/>
    <col min="14104" max="14104" width="3.6640625" style="1" customWidth="1"/>
    <col min="14105" max="14105" width="4.6640625" style="1" customWidth="1"/>
    <col min="14106" max="14107" width="3.6640625" style="1" customWidth="1"/>
    <col min="14108" max="14108" width="8.6640625" style="1" customWidth="1"/>
    <col min="14109" max="14118" width="3.6640625" style="1"/>
    <col min="14119" max="14120" width="0" style="1" hidden="1" customWidth="1"/>
    <col min="14121" max="14336" width="3.6640625" style="1"/>
    <col min="14337" max="14337" width="4.33203125" style="1" customWidth="1"/>
    <col min="14338" max="14358" width="3.6640625" style="1" customWidth="1"/>
    <col min="14359" max="14359" width="4.6640625" style="1" customWidth="1"/>
    <col min="14360" max="14360" width="3.6640625" style="1" customWidth="1"/>
    <col min="14361" max="14361" width="4.6640625" style="1" customWidth="1"/>
    <col min="14362" max="14363" width="3.6640625" style="1" customWidth="1"/>
    <col min="14364" max="14364" width="8.6640625" style="1" customWidth="1"/>
    <col min="14365" max="14374" width="3.6640625" style="1"/>
    <col min="14375" max="14376" width="0" style="1" hidden="1" customWidth="1"/>
    <col min="14377" max="14592" width="3.6640625" style="1"/>
    <col min="14593" max="14593" width="4.33203125" style="1" customWidth="1"/>
    <col min="14594" max="14614" width="3.6640625" style="1" customWidth="1"/>
    <col min="14615" max="14615" width="4.6640625" style="1" customWidth="1"/>
    <col min="14616" max="14616" width="3.6640625" style="1" customWidth="1"/>
    <col min="14617" max="14617" width="4.6640625" style="1" customWidth="1"/>
    <col min="14618" max="14619" width="3.6640625" style="1" customWidth="1"/>
    <col min="14620" max="14620" width="8.6640625" style="1" customWidth="1"/>
    <col min="14621" max="14630" width="3.6640625" style="1"/>
    <col min="14631" max="14632" width="0" style="1" hidden="1" customWidth="1"/>
    <col min="14633" max="14848" width="3.6640625" style="1"/>
    <col min="14849" max="14849" width="4.33203125" style="1" customWidth="1"/>
    <col min="14850" max="14870" width="3.6640625" style="1" customWidth="1"/>
    <col min="14871" max="14871" width="4.6640625" style="1" customWidth="1"/>
    <col min="14872" max="14872" width="3.6640625" style="1" customWidth="1"/>
    <col min="14873" max="14873" width="4.6640625" style="1" customWidth="1"/>
    <col min="14874" max="14875" width="3.6640625" style="1" customWidth="1"/>
    <col min="14876" max="14876" width="8.6640625" style="1" customWidth="1"/>
    <col min="14877" max="14886" width="3.6640625" style="1"/>
    <col min="14887" max="14888" width="0" style="1" hidden="1" customWidth="1"/>
    <col min="14889" max="15104" width="3.6640625" style="1"/>
    <col min="15105" max="15105" width="4.33203125" style="1" customWidth="1"/>
    <col min="15106" max="15126" width="3.6640625" style="1" customWidth="1"/>
    <col min="15127" max="15127" width="4.6640625" style="1" customWidth="1"/>
    <col min="15128" max="15128" width="3.6640625" style="1" customWidth="1"/>
    <col min="15129" max="15129" width="4.6640625" style="1" customWidth="1"/>
    <col min="15130" max="15131" width="3.6640625" style="1" customWidth="1"/>
    <col min="15132" max="15132" width="8.6640625" style="1" customWidth="1"/>
    <col min="15133" max="15142" width="3.6640625" style="1"/>
    <col min="15143" max="15144" width="0" style="1" hidden="1" customWidth="1"/>
    <col min="15145" max="15360" width="3.6640625" style="1"/>
    <col min="15361" max="15361" width="4.33203125" style="1" customWidth="1"/>
    <col min="15362" max="15382" width="3.6640625" style="1" customWidth="1"/>
    <col min="15383" max="15383" width="4.6640625" style="1" customWidth="1"/>
    <col min="15384" max="15384" width="3.6640625" style="1" customWidth="1"/>
    <col min="15385" max="15385" width="4.6640625" style="1" customWidth="1"/>
    <col min="15386" max="15387" width="3.6640625" style="1" customWidth="1"/>
    <col min="15388" max="15388" width="8.6640625" style="1" customWidth="1"/>
    <col min="15389" max="15398" width="3.6640625" style="1"/>
    <col min="15399" max="15400" width="0" style="1" hidden="1" customWidth="1"/>
    <col min="15401" max="15616" width="3.6640625" style="1"/>
    <col min="15617" max="15617" width="4.33203125" style="1" customWidth="1"/>
    <col min="15618" max="15638" width="3.6640625" style="1" customWidth="1"/>
    <col min="15639" max="15639" width="4.6640625" style="1" customWidth="1"/>
    <col min="15640" max="15640" width="3.6640625" style="1" customWidth="1"/>
    <col min="15641" max="15641" width="4.6640625" style="1" customWidth="1"/>
    <col min="15642" max="15643" width="3.6640625" style="1" customWidth="1"/>
    <col min="15644" max="15644" width="8.6640625" style="1" customWidth="1"/>
    <col min="15645" max="15654" width="3.6640625" style="1"/>
    <col min="15655" max="15656" width="0" style="1" hidden="1" customWidth="1"/>
    <col min="15657" max="15872" width="3.6640625" style="1"/>
    <col min="15873" max="15873" width="4.33203125" style="1" customWidth="1"/>
    <col min="15874" max="15894" width="3.6640625" style="1" customWidth="1"/>
    <col min="15895" max="15895" width="4.6640625" style="1" customWidth="1"/>
    <col min="15896" max="15896" width="3.6640625" style="1" customWidth="1"/>
    <col min="15897" max="15897" width="4.6640625" style="1" customWidth="1"/>
    <col min="15898" max="15899" width="3.6640625" style="1" customWidth="1"/>
    <col min="15900" max="15900" width="8.6640625" style="1" customWidth="1"/>
    <col min="15901" max="15910" width="3.6640625" style="1"/>
    <col min="15911" max="15912" width="0" style="1" hidden="1" customWidth="1"/>
    <col min="15913" max="16128" width="3.6640625" style="1"/>
    <col min="16129" max="16129" width="4.33203125" style="1" customWidth="1"/>
    <col min="16130" max="16150" width="3.6640625" style="1" customWidth="1"/>
    <col min="16151" max="16151" width="4.6640625" style="1" customWidth="1"/>
    <col min="16152" max="16152" width="3.6640625" style="1" customWidth="1"/>
    <col min="16153" max="16153" width="4.6640625" style="1" customWidth="1"/>
    <col min="16154" max="16155" width="3.6640625" style="1" customWidth="1"/>
    <col min="16156" max="16156" width="8.6640625" style="1" customWidth="1"/>
    <col min="16157" max="16166" width="3.6640625" style="1"/>
    <col min="16167" max="16168" width="0" style="1" hidden="1" customWidth="1"/>
    <col min="16169" max="16384" width="3.6640625" style="1"/>
  </cols>
  <sheetData>
    <row r="1" spans="1:29" ht="18.75" customHeight="1">
      <c r="A1" s="1" t="s">
        <v>522</v>
      </c>
      <c r="B1" s="298"/>
      <c r="AA1" s="1" t="s">
        <v>370</v>
      </c>
    </row>
    <row r="2" spans="1:29" ht="9" customHeight="1"/>
    <row r="3" spans="1:29" ht="18.75" customHeight="1">
      <c r="A3" s="846" t="s">
        <v>523</v>
      </c>
      <c r="B3" s="846"/>
      <c r="C3" s="846"/>
      <c r="D3" s="846"/>
      <c r="E3" s="846"/>
      <c r="F3" s="846"/>
      <c r="G3" s="846"/>
      <c r="H3" s="846"/>
      <c r="I3" s="846"/>
      <c r="J3" s="846"/>
      <c r="K3" s="846"/>
      <c r="L3" s="846"/>
      <c r="M3" s="846"/>
      <c r="N3" s="846"/>
      <c r="O3" s="846"/>
      <c r="P3" s="846"/>
      <c r="Q3" s="846"/>
      <c r="R3" s="846"/>
      <c r="S3" s="846"/>
      <c r="T3" s="846"/>
      <c r="U3" s="846"/>
      <c r="V3" s="846"/>
      <c r="W3" s="846"/>
      <c r="X3" s="846"/>
      <c r="Y3" s="846"/>
      <c r="AA3" s="1" t="s">
        <v>183</v>
      </c>
    </row>
    <row r="4" spans="1:29" ht="9" customHeight="1"/>
    <row r="5" spans="1:29" ht="18.75" customHeight="1">
      <c r="L5" s="605"/>
      <c r="N5" s="73" t="s">
        <v>372</v>
      </c>
    </row>
    <row r="6" spans="1:29" ht="18.75" customHeight="1">
      <c r="N6" s="1251"/>
      <c r="O6" s="1251"/>
      <c r="P6" s="1251"/>
      <c r="Q6" s="1251"/>
      <c r="R6" s="1251"/>
      <c r="S6" s="1251"/>
      <c r="T6" s="1251"/>
      <c r="U6" s="1251"/>
      <c r="V6" s="1251"/>
      <c r="W6" s="1251"/>
      <c r="X6" s="1251"/>
      <c r="Y6" s="1251"/>
    </row>
    <row r="7" spans="1:29" ht="18.75" customHeight="1">
      <c r="A7" s="1" t="s">
        <v>373</v>
      </c>
      <c r="I7" s="147"/>
      <c r="J7" s="1" t="s">
        <v>374</v>
      </c>
      <c r="N7" s="603"/>
      <c r="O7" s="603"/>
      <c r="P7" s="603"/>
      <c r="Q7" s="603"/>
      <c r="R7" s="603"/>
      <c r="S7" s="603"/>
      <c r="T7" s="603"/>
      <c r="U7" s="603"/>
      <c r="V7" s="603"/>
      <c r="W7" s="603"/>
      <c r="X7" s="603"/>
      <c r="Y7" s="603"/>
    </row>
    <row r="8" spans="1:29" ht="18.75" customHeight="1">
      <c r="A8" s="1" t="s">
        <v>46</v>
      </c>
      <c r="B8" s="845" t="s">
        <v>375</v>
      </c>
      <c r="C8" s="845"/>
      <c r="D8" s="845"/>
      <c r="E8" s="845"/>
      <c r="F8" s="845"/>
      <c r="G8" s="845"/>
      <c r="H8" s="845"/>
      <c r="I8" s="845"/>
      <c r="J8" s="845"/>
      <c r="K8" s="845"/>
      <c r="L8" s="845"/>
      <c r="M8" s="845"/>
      <c r="N8" s="845"/>
      <c r="O8" s="845"/>
      <c r="P8" s="845"/>
      <c r="Q8" s="845"/>
      <c r="R8" s="845"/>
      <c r="S8" s="845"/>
      <c r="T8" s="845"/>
      <c r="U8" s="845"/>
      <c r="V8" s="845"/>
      <c r="W8" s="845"/>
      <c r="X8" s="845"/>
      <c r="Y8" s="845"/>
    </row>
    <row r="9" spans="1:29" ht="18.75" customHeight="1">
      <c r="B9" s="845"/>
      <c r="C9" s="845"/>
      <c r="D9" s="845"/>
      <c r="E9" s="845"/>
      <c r="F9" s="845"/>
      <c r="G9" s="845"/>
      <c r="H9" s="845"/>
      <c r="I9" s="845"/>
      <c r="J9" s="845"/>
      <c r="K9" s="845"/>
      <c r="L9" s="845"/>
      <c r="M9" s="845"/>
      <c r="N9" s="845"/>
      <c r="O9" s="845"/>
      <c r="P9" s="845"/>
      <c r="Q9" s="845"/>
      <c r="R9" s="845"/>
      <c r="S9" s="845"/>
      <c r="T9" s="845"/>
      <c r="U9" s="845"/>
      <c r="V9" s="845"/>
      <c r="W9" s="845"/>
      <c r="X9" s="845"/>
      <c r="Y9" s="845"/>
    </row>
    <row r="10" spans="1:29" ht="18.75" customHeight="1">
      <c r="N10" s="603"/>
      <c r="O10" s="603"/>
      <c r="P10" s="603"/>
      <c r="Q10" s="603"/>
      <c r="R10" s="603"/>
      <c r="S10" s="603"/>
      <c r="T10" s="603"/>
      <c r="U10" s="603"/>
      <c r="V10" s="603"/>
      <c r="W10" s="603"/>
      <c r="X10" s="603"/>
      <c r="Y10" s="603"/>
    </row>
    <row r="11" spans="1:29" ht="15" customHeight="1">
      <c r="A11" s="1" t="s">
        <v>376</v>
      </c>
    </row>
    <row r="12" spans="1:29" ht="15" customHeight="1">
      <c r="A12" s="1" t="s">
        <v>524</v>
      </c>
      <c r="AC12" s="1" t="s">
        <v>525</v>
      </c>
    </row>
    <row r="13" spans="1:29" ht="15" customHeight="1">
      <c r="B13" s="1228" t="s">
        <v>378</v>
      </c>
      <c r="C13" s="1229"/>
      <c r="D13" s="1229"/>
      <c r="E13" s="1229"/>
      <c r="F13" s="1229"/>
      <c r="G13" s="1229"/>
      <c r="H13" s="1229"/>
      <c r="I13" s="1229"/>
      <c r="J13" s="1229"/>
      <c r="K13" s="1229"/>
      <c r="L13" s="1230"/>
      <c r="M13" s="1234" t="s">
        <v>379</v>
      </c>
      <c r="N13" s="1235"/>
      <c r="O13" s="1235"/>
      <c r="P13" s="1235"/>
      <c r="Q13" s="1235"/>
      <c r="R13" s="1235"/>
      <c r="S13" s="1235"/>
      <c r="T13" s="1235"/>
      <c r="U13" s="1235"/>
      <c r="V13" s="1235"/>
      <c r="W13" s="1235"/>
      <c r="X13" s="1235"/>
      <c r="Y13" s="1236"/>
    </row>
    <row r="14" spans="1:29" ht="15" customHeight="1">
      <c r="B14" s="1231"/>
      <c r="C14" s="1232"/>
      <c r="D14" s="1232"/>
      <c r="E14" s="1232"/>
      <c r="F14" s="1232"/>
      <c r="G14" s="1232"/>
      <c r="H14" s="1232"/>
      <c r="I14" s="1232"/>
      <c r="J14" s="1232"/>
      <c r="K14" s="1232"/>
      <c r="L14" s="1233"/>
      <c r="M14" s="1234" t="s">
        <v>380</v>
      </c>
      <c r="N14" s="1235"/>
      <c r="O14" s="1235"/>
      <c r="P14" s="1236"/>
      <c r="Q14" s="1234" t="s">
        <v>381</v>
      </c>
      <c r="R14" s="1235"/>
      <c r="S14" s="1235"/>
      <c r="T14" s="1236"/>
      <c r="U14" s="1234" t="s">
        <v>382</v>
      </c>
      <c r="V14" s="1235"/>
      <c r="W14" s="1235"/>
      <c r="X14" s="1235"/>
      <c r="Y14" s="1236"/>
    </row>
    <row r="15" spans="1:29" ht="15" customHeight="1">
      <c r="B15" s="74" t="s">
        <v>383</v>
      </c>
      <c r="C15" s="53"/>
      <c r="D15" s="53"/>
      <c r="E15" s="53"/>
      <c r="F15" s="53"/>
      <c r="G15" s="53"/>
      <c r="H15" s="53"/>
      <c r="I15" s="53"/>
      <c r="J15" s="53"/>
      <c r="K15" s="53"/>
      <c r="L15" s="53"/>
      <c r="M15" s="1376">
        <f>'第4号様式別紙2-1（臨床研修（医師）実績報告）'!D8</f>
        <v>0</v>
      </c>
      <c r="N15" s="1377"/>
      <c r="O15" s="1377"/>
      <c r="P15" s="342" t="s">
        <v>384</v>
      </c>
      <c r="Q15" s="1376">
        <f>'第4号様式別紙2-1（臨床研修（医師）実績報告）'!D21</f>
        <v>0</v>
      </c>
      <c r="R15" s="1377"/>
      <c r="S15" s="1377"/>
      <c r="T15" s="23" t="s">
        <v>384</v>
      </c>
      <c r="U15" s="634" t="s">
        <v>385</v>
      </c>
      <c r="V15" s="1250">
        <f>SUM(M15+Q15)</f>
        <v>0</v>
      </c>
      <c r="W15" s="1250"/>
      <c r="X15" s="1250"/>
      <c r="Y15" s="23" t="s">
        <v>386</v>
      </c>
    </row>
    <row r="16" spans="1:29" ht="15" customHeight="1">
      <c r="B16" s="74" t="s">
        <v>387</v>
      </c>
      <c r="C16" s="53"/>
      <c r="D16" s="53"/>
      <c r="E16" s="53"/>
      <c r="F16" s="53"/>
      <c r="G16" s="53"/>
      <c r="H16" s="53"/>
      <c r="I16" s="53"/>
      <c r="J16" s="53"/>
      <c r="K16" s="53"/>
      <c r="L16" s="53"/>
      <c r="M16" s="1376">
        <f>'第4号様式別紙2-1（臨床研修（医師）実績報告）'!E8</f>
        <v>0</v>
      </c>
      <c r="N16" s="1377"/>
      <c r="O16" s="1377"/>
      <c r="P16" s="342" t="s">
        <v>384</v>
      </c>
      <c r="Q16" s="1376">
        <f>'第4号様式別紙2-1（臨床研修（医師）実績報告）'!E21</f>
        <v>0</v>
      </c>
      <c r="R16" s="1377"/>
      <c r="S16" s="1377"/>
      <c r="T16" s="23" t="s">
        <v>384</v>
      </c>
      <c r="U16" s="616"/>
      <c r="V16" s="1250">
        <f>SUM(M16+Q16)</f>
        <v>0</v>
      </c>
      <c r="W16" s="1250"/>
      <c r="X16" s="1250"/>
      <c r="Y16" s="23" t="s">
        <v>386</v>
      </c>
    </row>
    <row r="17" spans="1:25" ht="15" customHeight="1">
      <c r="B17" s="74" t="s">
        <v>388</v>
      </c>
      <c r="C17" s="53"/>
      <c r="D17" s="53"/>
      <c r="E17" s="53"/>
      <c r="F17" s="53"/>
      <c r="G17" s="53"/>
      <c r="H17" s="53"/>
      <c r="I17" s="53"/>
      <c r="J17" s="53"/>
      <c r="K17" s="53"/>
      <c r="L17" s="53"/>
      <c r="M17" s="1252">
        <f>SUM(M15:O16)</f>
        <v>0</v>
      </c>
      <c r="N17" s="1250"/>
      <c r="O17" s="1250"/>
      <c r="P17" s="342" t="s">
        <v>384</v>
      </c>
      <c r="Q17" s="1299">
        <f>SUM(Q15:S16)</f>
        <v>0</v>
      </c>
      <c r="R17" s="1294"/>
      <c r="S17" s="1294"/>
      <c r="T17" s="343" t="s">
        <v>384</v>
      </c>
      <c r="U17" s="344" t="s">
        <v>389</v>
      </c>
      <c r="V17" s="1294">
        <f>SUM(V15:X16)</f>
        <v>0</v>
      </c>
      <c r="W17" s="1294"/>
      <c r="X17" s="1294"/>
      <c r="Y17" s="23" t="s">
        <v>386</v>
      </c>
    </row>
    <row r="18" spans="1:25" ht="12" customHeight="1">
      <c r="B18" s="73" t="s">
        <v>732</v>
      </c>
      <c r="C18" s="92"/>
      <c r="D18" s="92" t="s">
        <v>733</v>
      </c>
      <c r="E18" s="92"/>
      <c r="F18" s="92"/>
      <c r="G18" s="92"/>
      <c r="H18" s="92"/>
      <c r="I18" s="92"/>
      <c r="J18" s="92"/>
      <c r="K18" s="92"/>
      <c r="L18" s="92"/>
      <c r="M18" s="92"/>
      <c r="N18" s="62"/>
      <c r="O18" s="62"/>
      <c r="P18" s="62"/>
      <c r="Q18" s="62"/>
      <c r="R18" s="62"/>
      <c r="S18" s="62"/>
      <c r="T18" s="62"/>
      <c r="U18" s="62"/>
      <c r="V18" s="62"/>
      <c r="W18" s="62"/>
      <c r="X18" s="62"/>
      <c r="Y18" s="62"/>
    </row>
    <row r="19" spans="1:25" ht="23.25" customHeight="1">
      <c r="B19" s="751" t="s">
        <v>734</v>
      </c>
      <c r="C19" s="752"/>
      <c r="D19" s="1368" t="s">
        <v>735</v>
      </c>
      <c r="E19" s="1368"/>
      <c r="F19" s="1368"/>
      <c r="G19" s="1368"/>
      <c r="H19" s="1368"/>
      <c r="I19" s="1368"/>
      <c r="J19" s="1368"/>
      <c r="K19" s="1368"/>
      <c r="L19" s="1368"/>
      <c r="M19" s="1368"/>
      <c r="N19" s="1368"/>
      <c r="O19" s="1368"/>
      <c r="P19" s="1368"/>
      <c r="Q19" s="1368"/>
      <c r="R19" s="1368"/>
      <c r="S19" s="1368"/>
      <c r="T19" s="1368"/>
      <c r="U19" s="1368"/>
      <c r="V19" s="1368"/>
      <c r="W19" s="1368"/>
      <c r="X19" s="1368"/>
      <c r="Y19" s="1368"/>
    </row>
    <row r="20" spans="1:25" ht="21.75" customHeight="1">
      <c r="B20" s="753" t="s">
        <v>736</v>
      </c>
      <c r="C20"/>
      <c r="D20" s="1369" t="s">
        <v>737</v>
      </c>
      <c r="E20" s="1369"/>
      <c r="F20" s="1369"/>
      <c r="G20" s="1369"/>
      <c r="H20" s="1369"/>
      <c r="I20" s="1369"/>
      <c r="J20" s="1369"/>
      <c r="K20" s="1369"/>
      <c r="L20" s="1369"/>
      <c r="M20" s="1369"/>
      <c r="N20" s="1369"/>
      <c r="O20" s="1369"/>
      <c r="P20" s="1369"/>
      <c r="Q20" s="1369"/>
      <c r="R20" s="1369"/>
      <c r="S20" s="1369"/>
      <c r="T20" s="1369"/>
      <c r="U20" s="1369"/>
      <c r="V20" s="1369"/>
      <c r="W20" s="1369"/>
      <c r="X20" s="1369"/>
      <c r="Y20" s="1369"/>
    </row>
    <row r="21" spans="1:25" ht="12" customHeight="1">
      <c r="B21" s="363"/>
      <c r="C21" s="394"/>
      <c r="D21" s="363"/>
      <c r="E21" s="363"/>
      <c r="F21" s="363"/>
      <c r="G21" s="363"/>
      <c r="H21" s="363"/>
      <c r="I21" s="363"/>
      <c r="J21" s="363"/>
      <c r="K21" s="363"/>
      <c r="L21" s="363"/>
      <c r="M21" s="363"/>
      <c r="N21" s="363"/>
      <c r="O21" s="363"/>
      <c r="P21" s="363"/>
      <c r="Q21" s="363"/>
      <c r="R21" s="363"/>
      <c r="S21" s="363"/>
      <c r="T21" s="363"/>
      <c r="U21" s="363"/>
      <c r="V21" s="363"/>
      <c r="W21" s="363"/>
      <c r="X21" s="363"/>
      <c r="Y21" s="363"/>
    </row>
    <row r="22" spans="1:25" ht="9" customHeight="1"/>
    <row r="23" spans="1:25" ht="15" customHeight="1">
      <c r="A23" s="1" t="s">
        <v>393</v>
      </c>
    </row>
    <row r="24" spans="1:25" ht="15" customHeight="1">
      <c r="B24" s="1" t="s">
        <v>394</v>
      </c>
    </row>
    <row r="25" spans="1:25" ht="15" customHeight="1">
      <c r="B25" s="74" t="s">
        <v>395</v>
      </c>
      <c r="C25" s="75"/>
      <c r="D25" s="75"/>
      <c r="E25" s="75"/>
      <c r="F25" s="75"/>
      <c r="G25" s="75"/>
      <c r="H25" s="75"/>
      <c r="I25" s="76"/>
      <c r="J25" s="1243">
        <f>M17</f>
        <v>0</v>
      </c>
      <c r="K25" s="1244"/>
      <c r="L25" s="1244"/>
      <c r="M25" s="1244"/>
      <c r="N25" s="57" t="s">
        <v>386</v>
      </c>
      <c r="O25" s="74" t="s">
        <v>396</v>
      </c>
      <c r="P25" s="53"/>
      <c r="Q25" s="53"/>
      <c r="R25" s="57"/>
      <c r="S25" s="613" t="s">
        <v>397</v>
      </c>
      <c r="T25" s="1289">
        <f>ROUND(J25/12,3)</f>
        <v>0</v>
      </c>
      <c r="U25" s="1289"/>
      <c r="V25" s="1289"/>
      <c r="W25" s="1289"/>
      <c r="X25" s="1289"/>
      <c r="Y25" s="57" t="s">
        <v>386</v>
      </c>
    </row>
    <row r="26" spans="1:25" ht="15" customHeight="1">
      <c r="B26" s="74" t="s">
        <v>398</v>
      </c>
      <c r="C26" s="75"/>
      <c r="D26" s="75"/>
      <c r="E26" s="75"/>
      <c r="F26" s="75"/>
      <c r="G26" s="75"/>
      <c r="H26" s="75"/>
      <c r="I26" s="76"/>
      <c r="J26" s="1243">
        <f>Q17</f>
        <v>0</v>
      </c>
      <c r="K26" s="1244"/>
      <c r="L26" s="1244"/>
      <c r="M26" s="1244"/>
      <c r="N26" s="57" t="s">
        <v>386</v>
      </c>
      <c r="O26" s="74" t="s">
        <v>396</v>
      </c>
      <c r="P26" s="53"/>
      <c r="Q26" s="53"/>
      <c r="R26" s="57"/>
      <c r="S26" s="613" t="s">
        <v>399</v>
      </c>
      <c r="T26" s="1289">
        <f>ROUND(J26/12,3)</f>
        <v>0</v>
      </c>
      <c r="U26" s="1289"/>
      <c r="V26" s="1289"/>
      <c r="W26" s="1289"/>
      <c r="X26" s="1289"/>
      <c r="Y26" s="57" t="s">
        <v>386</v>
      </c>
    </row>
    <row r="27" spans="1:25" ht="15" customHeight="1">
      <c r="B27" s="79"/>
      <c r="C27" s="79"/>
      <c r="D27" s="79"/>
      <c r="E27" s="79"/>
      <c r="F27" s="80"/>
      <c r="G27" s="80"/>
      <c r="H27" s="62"/>
      <c r="I27" s="79"/>
      <c r="J27" s="79"/>
      <c r="K27" s="79"/>
      <c r="L27" s="79"/>
      <c r="M27" s="74"/>
      <c r="N27" s="53"/>
      <c r="O27" s="53"/>
      <c r="P27" s="53" t="s">
        <v>382</v>
      </c>
      <c r="Q27" s="614"/>
      <c r="R27" s="634"/>
      <c r="S27" s="614"/>
      <c r="T27" s="152"/>
      <c r="U27" s="1297">
        <f>SUM(T25:X26)</f>
        <v>0</v>
      </c>
      <c r="V27" s="1375"/>
      <c r="W27" s="1375"/>
      <c r="X27" s="1375"/>
      <c r="Y27" s="57" t="s">
        <v>386</v>
      </c>
    </row>
    <row r="28" spans="1:25" ht="15" customHeight="1">
      <c r="B28" s="603"/>
      <c r="C28" s="603"/>
      <c r="D28" s="603"/>
      <c r="E28" s="603"/>
      <c r="F28" s="82"/>
      <c r="G28" s="82"/>
      <c r="I28" s="603"/>
      <c r="J28" s="603"/>
      <c r="K28" s="603"/>
      <c r="L28" s="603"/>
      <c r="M28" s="74" t="s">
        <v>400</v>
      </c>
      <c r="N28" s="53"/>
      <c r="O28" s="53"/>
      <c r="P28" s="53"/>
      <c r="Q28" s="614"/>
      <c r="R28" s="634"/>
      <c r="S28" s="614"/>
      <c r="T28" s="613" t="s">
        <v>401</v>
      </c>
      <c r="U28" s="1298">
        <f>ROUND(IF(T25=0,IF(J26=0,0,T26),IF(J26=0,T25,(T25+T26)/2)),0)</f>
        <v>0</v>
      </c>
      <c r="V28" s="1374"/>
      <c r="W28" s="1374"/>
      <c r="X28" s="1374"/>
      <c r="Y28" s="57" t="s">
        <v>384</v>
      </c>
    </row>
    <row r="29" spans="1:25" ht="9" customHeight="1"/>
    <row r="30" spans="1:25" ht="15" customHeight="1">
      <c r="B30" s="1" t="s">
        <v>402</v>
      </c>
      <c r="T30" s="603"/>
    </row>
    <row r="31" spans="1:25" ht="15" customHeight="1">
      <c r="B31" s="74" t="s">
        <v>395</v>
      </c>
      <c r="C31" s="75"/>
      <c r="D31" s="75"/>
      <c r="E31" s="75"/>
      <c r="F31" s="75"/>
      <c r="G31" s="75"/>
      <c r="H31" s="75"/>
      <c r="I31" s="76"/>
      <c r="J31" s="1373">
        <f>M15</f>
        <v>0</v>
      </c>
      <c r="K31" s="1374"/>
      <c r="L31" s="1374"/>
      <c r="M31" s="1374"/>
      <c r="N31" s="57" t="s">
        <v>386</v>
      </c>
      <c r="O31" s="74" t="s">
        <v>396</v>
      </c>
      <c r="P31" s="53"/>
      <c r="Q31" s="53"/>
      <c r="R31" s="57"/>
      <c r="S31" s="613" t="s">
        <v>403</v>
      </c>
      <c r="T31" s="1289">
        <f>ROUND(J31/12,3)</f>
        <v>0</v>
      </c>
      <c r="U31" s="1289"/>
      <c r="V31" s="1289"/>
      <c r="W31" s="1289"/>
      <c r="X31" s="1289"/>
      <c r="Y31" s="57" t="s">
        <v>386</v>
      </c>
    </row>
    <row r="32" spans="1:25" ht="15" customHeight="1">
      <c r="B32" s="74" t="s">
        <v>398</v>
      </c>
      <c r="C32" s="75"/>
      <c r="D32" s="75"/>
      <c r="E32" s="75"/>
      <c r="F32" s="75"/>
      <c r="G32" s="75"/>
      <c r="H32" s="75"/>
      <c r="I32" s="76"/>
      <c r="J32" s="1373">
        <f>Q15</f>
        <v>0</v>
      </c>
      <c r="K32" s="1374"/>
      <c r="L32" s="1374"/>
      <c r="M32" s="1374"/>
      <c r="N32" s="57" t="s">
        <v>386</v>
      </c>
      <c r="O32" s="74" t="s">
        <v>396</v>
      </c>
      <c r="P32" s="53"/>
      <c r="Q32" s="53"/>
      <c r="R32" s="57"/>
      <c r="S32" s="613" t="s">
        <v>404</v>
      </c>
      <c r="T32" s="1289">
        <f>ROUND(J32/12,3)</f>
        <v>0</v>
      </c>
      <c r="U32" s="1289"/>
      <c r="V32" s="1289"/>
      <c r="W32" s="1289"/>
      <c r="X32" s="1289"/>
      <c r="Y32" s="57" t="s">
        <v>386</v>
      </c>
    </row>
    <row r="33" spans="1:34" ht="12" customHeight="1">
      <c r="B33" s="1240" t="s">
        <v>405</v>
      </c>
      <c r="C33" s="1240"/>
      <c r="D33" s="1240"/>
      <c r="E33" s="1240"/>
      <c r="F33" s="1240"/>
      <c r="G33" s="1240"/>
      <c r="H33" s="1240"/>
      <c r="I33" s="1240"/>
      <c r="J33" s="1240"/>
      <c r="K33" s="1240"/>
      <c r="L33" s="1240"/>
      <c r="M33" s="1240"/>
      <c r="N33" s="1240"/>
      <c r="O33" s="1240"/>
      <c r="P33" s="1240"/>
      <c r="Q33" s="1240"/>
      <c r="R33" s="1240"/>
      <c r="S33" s="1240"/>
      <c r="T33" s="1240"/>
      <c r="U33" s="1240"/>
      <c r="V33" s="1240"/>
      <c r="W33" s="1240"/>
      <c r="X33" s="1240"/>
      <c r="Y33" s="1240"/>
      <c r="AH33" s="1" t="b">
        <f>IF('第4号様式別紙2-1（臨床研修（医師）実績報告）附表 A1'!AI17="入力不可",FALSE,TRUE)</f>
        <v>1</v>
      </c>
    </row>
    <row r="34" spans="1:34" ht="12" customHeight="1">
      <c r="B34" s="1098"/>
      <c r="C34" s="1098"/>
      <c r="D34" s="1098"/>
      <c r="E34" s="1098"/>
      <c r="F34" s="1098"/>
      <c r="G34" s="1098"/>
      <c r="H34" s="1098"/>
      <c r="I34" s="1098"/>
      <c r="J34" s="1098"/>
      <c r="K34" s="1098"/>
      <c r="L34" s="1098"/>
      <c r="M34" s="1098"/>
      <c r="N34" s="1098"/>
      <c r="O34" s="1098"/>
      <c r="P34" s="1098"/>
      <c r="Q34" s="1098"/>
      <c r="R34" s="1098"/>
      <c r="S34" s="1098"/>
      <c r="T34" s="1098"/>
      <c r="U34" s="1098"/>
      <c r="V34" s="1098"/>
      <c r="W34" s="1098"/>
      <c r="X34" s="1098"/>
      <c r="Y34" s="1098"/>
    </row>
    <row r="35" spans="1:34" ht="12" customHeight="1">
      <c r="B35" s="1241" t="s">
        <v>406</v>
      </c>
      <c r="C35" s="1241"/>
      <c r="D35" s="1241"/>
      <c r="E35" s="1241"/>
      <c r="F35" s="1241"/>
      <c r="G35" s="1241"/>
      <c r="H35" s="1241"/>
      <c r="I35" s="1241"/>
      <c r="J35" s="1241"/>
      <c r="K35" s="1241"/>
      <c r="L35" s="1241"/>
      <c r="M35" s="1241"/>
      <c r="N35" s="1241"/>
      <c r="O35" s="1241"/>
      <c r="P35" s="1241"/>
      <c r="Q35" s="1241"/>
      <c r="R35" s="1241"/>
      <c r="S35" s="1241"/>
      <c r="T35" s="1241"/>
      <c r="U35" s="1241"/>
      <c r="V35" s="1241"/>
      <c r="W35" s="1241"/>
      <c r="X35" s="1241"/>
      <c r="Y35" s="1241"/>
    </row>
    <row r="36" spans="1:34" ht="12" customHeight="1">
      <c r="B36" s="1242"/>
      <c r="C36" s="1242"/>
      <c r="D36" s="1242"/>
      <c r="E36" s="1242"/>
      <c r="F36" s="1242"/>
      <c r="G36" s="1242"/>
      <c r="H36" s="1242"/>
      <c r="I36" s="1242"/>
      <c r="J36" s="1242"/>
      <c r="K36" s="1242"/>
      <c r="L36" s="1242"/>
      <c r="M36" s="1242"/>
      <c r="N36" s="1242"/>
      <c r="O36" s="1242"/>
      <c r="P36" s="1242"/>
      <c r="Q36" s="1242"/>
      <c r="R36" s="1242"/>
      <c r="S36" s="1242"/>
      <c r="T36" s="1242"/>
      <c r="U36" s="1242"/>
      <c r="V36" s="1242"/>
      <c r="W36" s="1242"/>
      <c r="X36" s="1242"/>
      <c r="Y36" s="1242"/>
    </row>
    <row r="37" spans="1:34" ht="9" customHeight="1">
      <c r="A37" s="73"/>
    </row>
    <row r="38" spans="1:34" ht="15" customHeight="1">
      <c r="A38" s="1" t="s">
        <v>407</v>
      </c>
    </row>
    <row r="39" spans="1:34" ht="15" customHeight="1">
      <c r="B39" s="74" t="s">
        <v>408</v>
      </c>
      <c r="C39" s="75"/>
      <c r="D39" s="75"/>
      <c r="E39" s="75"/>
      <c r="F39" s="75"/>
      <c r="G39" s="75"/>
      <c r="H39" s="75"/>
      <c r="I39" s="76"/>
      <c r="J39" s="1290"/>
      <c r="K39" s="1291"/>
      <c r="L39" s="1291"/>
      <c r="M39" s="1291"/>
      <c r="N39" s="57" t="s">
        <v>386</v>
      </c>
      <c r="O39" s="77" t="s">
        <v>409</v>
      </c>
      <c r="P39" s="53"/>
      <c r="Q39" s="53"/>
      <c r="R39" s="53"/>
      <c r="S39" s="615"/>
      <c r="T39" s="345"/>
      <c r="U39" s="1292"/>
      <c r="V39" s="1293"/>
      <c r="W39" s="1293"/>
      <c r="X39" s="1293"/>
      <c r="Y39" s="57" t="s">
        <v>386</v>
      </c>
    </row>
    <row r="40" spans="1:34" ht="15" customHeight="1">
      <c r="B40" s="74" t="s">
        <v>410</v>
      </c>
      <c r="C40" s="75"/>
      <c r="D40" s="75"/>
      <c r="E40" s="75"/>
      <c r="F40" s="75"/>
      <c r="G40" s="75"/>
      <c r="H40" s="75"/>
      <c r="I40" s="76"/>
      <c r="J40" s="1219"/>
      <c r="K40" s="1220"/>
      <c r="L40" s="1220"/>
      <c r="M40" s="1220"/>
      <c r="N40" s="57" t="s">
        <v>386</v>
      </c>
      <c r="O40" s="77" t="s">
        <v>411</v>
      </c>
      <c r="P40" s="53"/>
      <c r="Q40" s="53"/>
      <c r="R40" s="53"/>
      <c r="S40" s="615"/>
      <c r="T40" s="345"/>
      <c r="U40" s="1292"/>
      <c r="V40" s="1293"/>
      <c r="W40" s="1293"/>
      <c r="X40" s="1293"/>
      <c r="Y40" s="57" t="s">
        <v>386</v>
      </c>
    </row>
    <row r="41" spans="1:34" ht="15" customHeight="1">
      <c r="B41" s="79"/>
      <c r="C41" s="79"/>
      <c r="D41" s="79"/>
      <c r="E41" s="79"/>
      <c r="F41" s="80"/>
      <c r="G41" s="80"/>
      <c r="H41" s="62"/>
      <c r="I41" s="79"/>
      <c r="J41" s="79"/>
      <c r="K41" s="79"/>
      <c r="L41" s="79"/>
      <c r="M41" s="74"/>
      <c r="N41" s="53"/>
      <c r="O41" s="53"/>
      <c r="P41" s="53" t="s">
        <v>382</v>
      </c>
      <c r="Q41" s="614"/>
      <c r="R41" s="634"/>
      <c r="S41" s="614"/>
      <c r="T41" s="81"/>
      <c r="U41" s="1295">
        <f>SUM(U39:X40)</f>
        <v>0</v>
      </c>
      <c r="V41" s="1371"/>
      <c r="W41" s="1371"/>
      <c r="X41" s="1371"/>
      <c r="Y41" s="57" t="s">
        <v>386</v>
      </c>
    </row>
    <row r="42" spans="1:34" ht="15" customHeight="1">
      <c r="B42" s="603"/>
      <c r="C42" s="603"/>
      <c r="D42" s="603"/>
      <c r="E42" s="603"/>
      <c r="F42" s="82"/>
      <c r="G42" s="82"/>
      <c r="I42" s="603"/>
      <c r="J42" s="603"/>
      <c r="K42" s="603"/>
      <c r="L42" s="603"/>
      <c r="M42" s="83" t="s">
        <v>412</v>
      </c>
      <c r="N42" s="53"/>
      <c r="O42" s="53"/>
      <c r="P42" s="53"/>
      <c r="Q42" s="614"/>
      <c r="R42" s="634"/>
      <c r="S42" s="614"/>
      <c r="T42" s="615"/>
      <c r="U42" s="1296" t="e">
        <f>ROUNDDOWN(U41/(J39+J40),3)</f>
        <v>#DIV/0!</v>
      </c>
      <c r="V42" s="1372"/>
      <c r="W42" s="1372"/>
      <c r="X42" s="1372"/>
      <c r="Y42" s="57"/>
    </row>
    <row r="43" spans="1:34" ht="6" customHeight="1">
      <c r="B43" s="603"/>
      <c r="C43" s="603"/>
      <c r="D43" s="603"/>
      <c r="E43" s="603"/>
      <c r="F43" s="82"/>
      <c r="G43" s="82"/>
      <c r="I43" s="603"/>
      <c r="J43" s="603"/>
      <c r="K43" s="603"/>
      <c r="L43" s="603"/>
      <c r="M43" s="12"/>
      <c r="Q43" s="603"/>
      <c r="R43" s="576"/>
      <c r="S43" s="603"/>
      <c r="T43" s="603"/>
      <c r="U43" s="346"/>
      <c r="V43" s="85"/>
      <c r="W43" s="85"/>
      <c r="X43" s="85"/>
    </row>
    <row r="44" spans="1:34" ht="12" customHeight="1">
      <c r="B44" s="1227" t="s">
        <v>413</v>
      </c>
      <c r="C44" s="1227"/>
      <c r="D44" s="1227"/>
      <c r="E44" s="1227"/>
      <c r="F44" s="1227"/>
      <c r="G44" s="1227"/>
      <c r="H44" s="1227"/>
      <c r="I44" s="1227"/>
      <c r="J44" s="1227"/>
      <c r="K44" s="1227"/>
      <c r="L44" s="1227"/>
      <c r="M44" s="1227"/>
      <c r="N44" s="1227"/>
      <c r="O44" s="1227"/>
      <c r="P44" s="1227"/>
      <c r="Q44" s="1227"/>
      <c r="R44" s="1227"/>
      <c r="S44" s="1227"/>
      <c r="T44" s="1227"/>
      <c r="U44" s="1227"/>
      <c r="V44" s="1227"/>
      <c r="W44" s="1227"/>
      <c r="X44" s="1227"/>
      <c r="Y44" s="1227"/>
    </row>
    <row r="45" spans="1:34" ht="12" customHeight="1">
      <c r="B45" s="612"/>
      <c r="C45" s="612"/>
      <c r="D45" s="612"/>
      <c r="E45" s="612"/>
      <c r="F45" s="612"/>
      <c r="G45" s="612"/>
      <c r="H45" s="612"/>
      <c r="I45" s="612"/>
      <c r="J45" s="612"/>
      <c r="K45" s="612"/>
      <c r="L45" s="612"/>
      <c r="M45" s="612"/>
      <c r="N45" s="612"/>
      <c r="O45" s="612"/>
      <c r="P45" s="612"/>
      <c r="Q45" s="612"/>
      <c r="R45" s="612"/>
      <c r="S45" s="612"/>
      <c r="T45" s="612"/>
      <c r="U45" s="612"/>
      <c r="V45" s="612"/>
      <c r="W45" s="612"/>
      <c r="X45" s="612"/>
      <c r="Y45" s="612"/>
    </row>
    <row r="46" spans="1:34" ht="15" customHeight="1">
      <c r="A46" s="1" t="s">
        <v>414</v>
      </c>
    </row>
    <row r="47" spans="1:34" ht="15" customHeight="1">
      <c r="B47" s="1286" t="s">
        <v>380</v>
      </c>
      <c r="C47" s="1287"/>
      <c r="D47" s="1287"/>
      <c r="E47" s="1288"/>
      <c r="F47" s="1286" t="s">
        <v>381</v>
      </c>
      <c r="G47" s="1287"/>
      <c r="H47" s="1287"/>
      <c r="I47" s="1288"/>
      <c r="J47" s="1286" t="s">
        <v>382</v>
      </c>
      <c r="K47" s="1287"/>
      <c r="L47" s="1287"/>
      <c r="M47" s="1287"/>
      <c r="N47" s="1288"/>
      <c r="O47" s="492"/>
      <c r="P47" s="363"/>
      <c r="Q47" s="363"/>
      <c r="R47" s="363"/>
      <c r="S47" s="363"/>
      <c r="T47" s="363"/>
      <c r="U47" s="363"/>
      <c r="V47" s="363"/>
      <c r="W47" s="363"/>
      <c r="X47" s="363"/>
      <c r="Y47" s="363"/>
    </row>
    <row r="48" spans="1:34" ht="15" customHeight="1">
      <c r="B48" s="1281"/>
      <c r="C48" s="1282"/>
      <c r="D48" s="1282"/>
      <c r="E48" s="495" t="s">
        <v>384</v>
      </c>
      <c r="F48" s="1281"/>
      <c r="G48" s="1282"/>
      <c r="H48" s="1282"/>
      <c r="I48" s="496" t="s">
        <v>384</v>
      </c>
      <c r="J48" s="497" t="s">
        <v>416</v>
      </c>
      <c r="K48" s="1283">
        <f>B48+F48</f>
        <v>0</v>
      </c>
      <c r="L48" s="1283"/>
      <c r="M48" s="1283"/>
      <c r="N48" s="496" t="s">
        <v>384</v>
      </c>
      <c r="O48" s="492"/>
      <c r="P48" s="760"/>
      <c r="Q48" s="760"/>
      <c r="R48" s="760"/>
      <c r="S48" s="760"/>
      <c r="T48" s="760"/>
      <c r="U48" s="760"/>
      <c r="V48" s="760"/>
      <c r="W48" s="760"/>
      <c r="X48" s="760"/>
      <c r="Y48" s="760"/>
    </row>
    <row r="49" spans="1:40" ht="12" customHeight="1">
      <c r="B49" s="73" t="s">
        <v>732</v>
      </c>
      <c r="C49" s="92"/>
      <c r="D49" s="92" t="s">
        <v>740</v>
      </c>
      <c r="E49" s="92"/>
      <c r="F49" s="92"/>
      <c r="G49" s="92"/>
      <c r="H49" s="92"/>
      <c r="I49" s="92"/>
      <c r="J49" s="92"/>
      <c r="K49" s="92"/>
      <c r="L49" s="92"/>
      <c r="M49" s="92"/>
      <c r="N49" s="62"/>
      <c r="O49" s="759"/>
      <c r="P49" s="759"/>
      <c r="Q49" s="759"/>
      <c r="R49" s="759"/>
      <c r="S49" s="759"/>
      <c r="T49" s="759"/>
      <c r="U49" s="759"/>
      <c r="V49" s="759"/>
      <c r="W49" s="759"/>
      <c r="X49" s="759"/>
      <c r="Y49" s="759"/>
    </row>
    <row r="50" spans="1:40" ht="23.25" customHeight="1">
      <c r="B50" s="751" t="s">
        <v>734</v>
      </c>
      <c r="C50" s="752"/>
      <c r="D50" s="1368" t="s">
        <v>735</v>
      </c>
      <c r="E50" s="1368"/>
      <c r="F50" s="1368"/>
      <c r="G50" s="1368"/>
      <c r="H50" s="1368"/>
      <c r="I50" s="1368"/>
      <c r="J50" s="1368"/>
      <c r="K50" s="1368"/>
      <c r="L50" s="1368"/>
      <c r="M50" s="1368"/>
      <c r="N50" s="1368"/>
      <c r="O50" s="1368"/>
      <c r="P50" s="1368"/>
      <c r="Q50" s="1368"/>
      <c r="R50" s="1368"/>
      <c r="S50" s="1368"/>
      <c r="T50" s="1368"/>
      <c r="U50" s="1368"/>
      <c r="V50" s="1368"/>
      <c r="W50" s="1368"/>
      <c r="X50" s="1368"/>
      <c r="Y50" s="1368"/>
    </row>
    <row r="51" spans="1:40" ht="22.5" customHeight="1">
      <c r="B51" s="753" t="s">
        <v>736</v>
      </c>
      <c r="C51"/>
      <c r="D51" s="1369" t="s">
        <v>737</v>
      </c>
      <c r="E51" s="1369"/>
      <c r="F51" s="1369"/>
      <c r="G51" s="1369"/>
      <c r="H51" s="1369"/>
      <c r="I51" s="1369"/>
      <c r="J51" s="1369"/>
      <c r="K51" s="1369"/>
      <c r="L51" s="1369"/>
      <c r="M51" s="1369"/>
      <c r="N51" s="1369"/>
      <c r="O51" s="1369"/>
      <c r="P51" s="1369"/>
      <c r="Q51" s="1369"/>
      <c r="R51" s="1369"/>
      <c r="S51" s="1369"/>
      <c r="T51" s="1369"/>
      <c r="U51" s="1369"/>
      <c r="V51" s="1369"/>
      <c r="W51" s="1369"/>
      <c r="X51" s="1369"/>
      <c r="Y51" s="1369"/>
    </row>
    <row r="52" spans="1:40" ht="12" customHeight="1">
      <c r="B52" s="363"/>
      <c r="C52" s="394"/>
      <c r="D52" s="363"/>
      <c r="E52" s="363"/>
      <c r="F52" s="363"/>
      <c r="G52" s="363"/>
      <c r="H52" s="363"/>
      <c r="I52" s="363"/>
      <c r="J52" s="363"/>
      <c r="K52" s="363"/>
      <c r="L52" s="363"/>
      <c r="M52" s="363"/>
      <c r="N52" s="363"/>
      <c r="O52" s="363"/>
      <c r="P52" s="363"/>
      <c r="Q52" s="363"/>
      <c r="R52" s="363"/>
      <c r="S52" s="363"/>
      <c r="T52" s="363"/>
      <c r="U52" s="363"/>
      <c r="V52" s="363"/>
      <c r="W52" s="363"/>
      <c r="X52" s="363"/>
      <c r="Y52" s="363"/>
    </row>
    <row r="53" spans="1:40" ht="12" customHeight="1">
      <c r="C53" s="73"/>
    </row>
    <row r="54" spans="1:40" ht="15" customHeight="1">
      <c r="A54" s="1" t="s">
        <v>529</v>
      </c>
    </row>
    <row r="55" spans="1:40" ht="15" customHeight="1">
      <c r="P55" s="604"/>
      <c r="Q55" s="1205" t="s">
        <v>418</v>
      </c>
      <c r="R55" s="1206"/>
      <c r="S55" s="1207"/>
      <c r="T55" s="613" t="s">
        <v>419</v>
      </c>
      <c r="U55" s="1370">
        <f>'第4号様式別紙2-2（臨床研修（医師）実績報告）'!F34</f>
        <v>0</v>
      </c>
      <c r="V55" s="1370"/>
      <c r="W55" s="1370"/>
      <c r="X55" s="1370"/>
      <c r="Y55" s="57" t="s">
        <v>420</v>
      </c>
    </row>
    <row r="56" spans="1:40" ht="15" customHeight="1">
      <c r="Q56" s="603"/>
      <c r="R56" s="603"/>
      <c r="S56" s="603"/>
      <c r="T56" s="603"/>
    </row>
    <row r="57" spans="1:40" ht="15" customHeight="1">
      <c r="A57" s="1" t="s">
        <v>421</v>
      </c>
      <c r="V57" s="1209" t="s">
        <v>422</v>
      </c>
      <c r="W57" s="1209"/>
      <c r="X57" s="1209" t="s">
        <v>423</v>
      </c>
      <c r="Y57" s="1209"/>
    </row>
    <row r="58" spans="1:40" ht="15" customHeight="1">
      <c r="V58" s="1209"/>
      <c r="W58" s="1209"/>
      <c r="X58" s="1209"/>
      <c r="Y58" s="1209"/>
    </row>
    <row r="59" spans="1:40" ht="12" customHeight="1">
      <c r="B59" s="1196" t="s">
        <v>424</v>
      </c>
      <c r="C59" s="1210" t="s">
        <v>425</v>
      </c>
      <c r="D59" s="1210"/>
      <c r="E59" s="1210"/>
      <c r="F59" s="1210"/>
      <c r="G59" s="1210"/>
      <c r="H59" s="1210"/>
      <c r="I59" s="1210"/>
      <c r="J59" s="1210"/>
      <c r="K59" s="1210"/>
      <c r="L59" s="1210"/>
      <c r="M59" s="1210"/>
      <c r="N59" s="1210"/>
      <c r="O59" s="1210"/>
      <c r="P59" s="1210"/>
      <c r="Q59" s="1210"/>
      <c r="R59" s="1210"/>
      <c r="S59" s="1210"/>
      <c r="T59" s="1210"/>
      <c r="U59" s="1210"/>
      <c r="V59" s="1198"/>
      <c r="W59" s="1199"/>
      <c r="X59" s="1198"/>
      <c r="Y59" s="1199"/>
    </row>
    <row r="60" spans="1:40" ht="12" customHeight="1">
      <c r="B60" s="1196"/>
      <c r="C60" s="1210"/>
      <c r="D60" s="1210"/>
      <c r="E60" s="1210"/>
      <c r="F60" s="1210"/>
      <c r="G60" s="1210"/>
      <c r="H60" s="1210"/>
      <c r="I60" s="1210"/>
      <c r="J60" s="1210"/>
      <c r="K60" s="1210"/>
      <c r="L60" s="1210"/>
      <c r="M60" s="1210"/>
      <c r="N60" s="1210"/>
      <c r="O60" s="1210"/>
      <c r="P60" s="1210"/>
      <c r="Q60" s="1210"/>
      <c r="R60" s="1210"/>
      <c r="S60" s="1210"/>
      <c r="T60" s="1210"/>
      <c r="U60" s="1210"/>
      <c r="V60" s="1200"/>
      <c r="W60" s="1201"/>
      <c r="X60" s="1200"/>
      <c r="Y60" s="1201"/>
    </row>
    <row r="61" spans="1:40" ht="12" customHeight="1">
      <c r="B61" s="1196" t="s">
        <v>426</v>
      </c>
      <c r="C61" s="844" t="s">
        <v>427</v>
      </c>
      <c r="D61" s="844"/>
      <c r="E61" s="844"/>
      <c r="F61" s="844"/>
      <c r="G61" s="844"/>
      <c r="H61" s="844"/>
      <c r="I61" s="844"/>
      <c r="J61" s="844"/>
      <c r="K61" s="844"/>
      <c r="L61" s="844"/>
      <c r="M61" s="844"/>
      <c r="N61" s="844"/>
      <c r="O61" s="844"/>
      <c r="P61" s="844"/>
      <c r="Q61" s="844"/>
      <c r="R61" s="844"/>
      <c r="S61" s="844"/>
      <c r="T61" s="844"/>
      <c r="U61" s="1197"/>
      <c r="V61" s="1198"/>
      <c r="W61" s="1199"/>
      <c r="X61" s="1198"/>
      <c r="Y61" s="1199"/>
    </row>
    <row r="62" spans="1:40" ht="12" customHeight="1">
      <c r="B62" s="1196"/>
      <c r="C62" s="844"/>
      <c r="D62" s="844"/>
      <c r="E62" s="844"/>
      <c r="F62" s="844"/>
      <c r="G62" s="844"/>
      <c r="H62" s="844"/>
      <c r="I62" s="844"/>
      <c r="J62" s="844"/>
      <c r="K62" s="844"/>
      <c r="L62" s="844"/>
      <c r="M62" s="844"/>
      <c r="N62" s="844"/>
      <c r="O62" s="844"/>
      <c r="P62" s="844"/>
      <c r="Q62" s="844"/>
      <c r="R62" s="844"/>
      <c r="S62" s="844"/>
      <c r="T62" s="844"/>
      <c r="U62" s="1197"/>
      <c r="V62" s="1200"/>
      <c r="W62" s="1201"/>
      <c r="X62" s="1200"/>
      <c r="Y62" s="1201"/>
    </row>
    <row r="63" spans="1:40" ht="24.9" customHeight="1">
      <c r="A63" s="1114" t="s">
        <v>738</v>
      </c>
      <c r="B63" s="1114"/>
      <c r="C63" s="1114"/>
      <c r="D63" s="1114"/>
      <c r="E63" s="1114"/>
      <c r="F63" s="1114"/>
      <c r="G63" s="1114"/>
      <c r="H63" s="1114"/>
      <c r="I63" s="1114"/>
      <c r="J63" s="1114"/>
      <c r="K63" s="1114"/>
      <c r="L63" s="1114"/>
      <c r="M63" s="1114"/>
      <c r="N63" s="944" t="s">
        <v>429</v>
      </c>
      <c r="O63" s="904"/>
      <c r="P63" s="1173" t="s">
        <v>430</v>
      </c>
      <c r="Q63" s="1174"/>
      <c r="R63" s="1174"/>
      <c r="S63" s="1175"/>
      <c r="T63" s="616" t="s">
        <v>431</v>
      </c>
      <c r="U63" s="1365">
        <f>'第4号様式別紙2-1（臨床研修（医師）実績報告）'!E42</f>
        <v>0</v>
      </c>
      <c r="V63" s="1366"/>
      <c r="W63" s="1366"/>
      <c r="X63" s="1367"/>
      <c r="Y63" s="57" t="s">
        <v>432</v>
      </c>
    </row>
    <row r="64" spans="1:40" ht="24.9" customHeight="1">
      <c r="A64" s="1114"/>
      <c r="B64" s="1114"/>
      <c r="C64" s="1114"/>
      <c r="D64" s="1114"/>
      <c r="E64" s="1114"/>
      <c r="F64" s="1114"/>
      <c r="G64" s="1114"/>
      <c r="H64" s="1114"/>
      <c r="I64" s="1114"/>
      <c r="J64" s="1114"/>
      <c r="K64" s="1114"/>
      <c r="L64" s="1114"/>
      <c r="M64" s="1114"/>
      <c r="N64" s="1202"/>
      <c r="O64" s="1203"/>
      <c r="P64" s="1173" t="s">
        <v>433</v>
      </c>
      <c r="Q64" s="1174"/>
      <c r="R64" s="1174"/>
      <c r="S64" s="1175"/>
      <c r="T64" s="616" t="s">
        <v>434</v>
      </c>
      <c r="U64" s="1365">
        <f>'第4号様式別紙2-1（臨床研修（医師）実績報告）'!E44</f>
        <v>0</v>
      </c>
      <c r="V64" s="1366"/>
      <c r="W64" s="1366"/>
      <c r="X64" s="1367"/>
      <c r="Y64" s="57" t="s">
        <v>420</v>
      </c>
      <c r="AM64" s="155"/>
      <c r="AN64" s="155"/>
    </row>
    <row r="65" spans="1:40" ht="24.9" customHeight="1">
      <c r="A65" s="1114" t="s">
        <v>435</v>
      </c>
      <c r="B65" s="1114"/>
      <c r="C65" s="1114"/>
      <c r="D65" s="1114"/>
      <c r="E65" s="1114"/>
      <c r="F65" s="1114"/>
      <c r="G65" s="1114"/>
      <c r="H65" s="1114"/>
      <c r="I65" s="1114"/>
      <c r="J65" s="1114"/>
      <c r="K65" s="1114"/>
      <c r="L65" s="1114"/>
      <c r="M65" s="1114"/>
      <c r="N65" s="1195" t="s">
        <v>436</v>
      </c>
      <c r="O65" s="1170"/>
      <c r="P65" s="1173" t="s">
        <v>430</v>
      </c>
      <c r="Q65" s="1174"/>
      <c r="R65" s="1174"/>
      <c r="S65" s="1175"/>
      <c r="T65" s="616" t="s">
        <v>437</v>
      </c>
      <c r="U65" s="1365">
        <f>'第4号様式別紙2-1（臨床研修（医師）実績報告）'!Q42</f>
        <v>0</v>
      </c>
      <c r="V65" s="1366"/>
      <c r="W65" s="1366"/>
      <c r="X65" s="1367"/>
      <c r="Y65" s="57" t="s">
        <v>432</v>
      </c>
      <c r="AM65" s="155">
        <v>1</v>
      </c>
      <c r="AN65" s="155">
        <v>2</v>
      </c>
    </row>
    <row r="66" spans="1:40" ht="24.9" customHeight="1">
      <c r="A66" s="1114"/>
      <c r="B66" s="1114"/>
      <c r="C66" s="1114"/>
      <c r="D66" s="1114"/>
      <c r="E66" s="1114"/>
      <c r="F66" s="1114"/>
      <c r="G66" s="1114"/>
      <c r="H66" s="1114"/>
      <c r="I66" s="1114"/>
      <c r="J66" s="1114"/>
      <c r="K66" s="1114"/>
      <c r="L66" s="1114"/>
      <c r="M66" s="1114"/>
      <c r="N66" s="945"/>
      <c r="O66" s="905"/>
      <c r="P66" s="1173" t="s">
        <v>433</v>
      </c>
      <c r="Q66" s="1174"/>
      <c r="R66" s="1174"/>
      <c r="S66" s="1175"/>
      <c r="T66" s="616" t="s">
        <v>438</v>
      </c>
      <c r="U66" s="1365">
        <f>'第4号様式別紙2-1（臨床研修（医師）実績報告）'!Q44</f>
        <v>0</v>
      </c>
      <c r="V66" s="1366"/>
      <c r="W66" s="1366"/>
      <c r="X66" s="1367"/>
      <c r="Y66" s="57" t="s">
        <v>420</v>
      </c>
      <c r="AM66" s="155">
        <v>2</v>
      </c>
      <c r="AN66" s="155">
        <v>3</v>
      </c>
    </row>
    <row r="67" spans="1:40" ht="13.5" customHeight="1">
      <c r="A67" s="599"/>
      <c r="B67" s="599"/>
      <c r="C67" s="599"/>
      <c r="D67" s="599"/>
      <c r="E67" s="599"/>
      <c r="F67" s="599"/>
      <c r="G67" s="599"/>
      <c r="H67" s="599"/>
      <c r="I67" s="599"/>
      <c r="J67" s="599"/>
      <c r="K67" s="599"/>
      <c r="L67" s="599"/>
      <c r="M67" s="599"/>
      <c r="N67" s="154"/>
      <c r="O67" s="154"/>
      <c r="P67" s="154"/>
      <c r="Q67" s="154"/>
      <c r="R67" s="154"/>
      <c r="S67" s="154"/>
      <c r="T67" s="577"/>
      <c r="AM67" s="155">
        <v>3</v>
      </c>
    </row>
    <row r="68" spans="1:40" ht="24.9" customHeight="1">
      <c r="A68" s="1114" t="s">
        <v>739</v>
      </c>
      <c r="B68" s="1114"/>
      <c r="C68" s="1114"/>
      <c r="D68" s="1114"/>
      <c r="E68" s="1114"/>
      <c r="F68" s="1114"/>
      <c r="G68" s="1114"/>
      <c r="H68" s="1114"/>
      <c r="I68" s="1114"/>
      <c r="J68" s="1114"/>
      <c r="K68" s="1114"/>
      <c r="L68" s="1114"/>
      <c r="M68" s="1114"/>
      <c r="N68" s="1185" t="s">
        <v>429</v>
      </c>
      <c r="O68" s="1186"/>
      <c r="P68" s="1189" t="s">
        <v>430</v>
      </c>
      <c r="Q68" s="1190"/>
      <c r="R68" s="1190"/>
      <c r="S68" s="1191"/>
      <c r="T68" s="156" t="s">
        <v>440</v>
      </c>
      <c r="U68" s="1362">
        <f>'第4号様式別紙2-1（臨床研修（医師）実績報告）'!I42</f>
        <v>0</v>
      </c>
      <c r="V68" s="1363"/>
      <c r="W68" s="1363"/>
      <c r="X68" s="1364"/>
      <c r="Y68" s="157" t="s">
        <v>432</v>
      </c>
      <c r="AM68" s="155">
        <v>4</v>
      </c>
    </row>
    <row r="69" spans="1:40" ht="24.9" customHeight="1">
      <c r="A69" s="1114"/>
      <c r="B69" s="1114"/>
      <c r="C69" s="1114"/>
      <c r="D69" s="1114"/>
      <c r="E69" s="1114"/>
      <c r="F69" s="1114"/>
      <c r="G69" s="1114"/>
      <c r="H69" s="1114"/>
      <c r="I69" s="1114"/>
      <c r="J69" s="1114"/>
      <c r="K69" s="1114"/>
      <c r="L69" s="1114"/>
      <c r="M69" s="1114"/>
      <c r="N69" s="1187"/>
      <c r="O69" s="1188"/>
      <c r="P69" s="1173" t="s">
        <v>433</v>
      </c>
      <c r="Q69" s="1174"/>
      <c r="R69" s="1174"/>
      <c r="S69" s="1175"/>
      <c r="T69" s="616" t="s">
        <v>441</v>
      </c>
      <c r="U69" s="1362">
        <f>'第4号様式別紙2-1（臨床研修（医師）実績報告）'!I44</f>
        <v>0</v>
      </c>
      <c r="V69" s="1363"/>
      <c r="W69" s="1363"/>
      <c r="X69" s="1364"/>
      <c r="Y69" s="158" t="s">
        <v>420</v>
      </c>
      <c r="AM69" s="155">
        <v>5</v>
      </c>
    </row>
    <row r="70" spans="1:40" ht="24.9" customHeight="1">
      <c r="A70" s="1114" t="s">
        <v>442</v>
      </c>
      <c r="B70" s="1114"/>
      <c r="C70" s="1114"/>
      <c r="D70" s="1114"/>
      <c r="E70" s="1114"/>
      <c r="F70" s="1114"/>
      <c r="G70" s="1114"/>
      <c r="H70" s="1114"/>
      <c r="I70" s="1114"/>
      <c r="J70" s="1114"/>
      <c r="K70" s="1114"/>
      <c r="L70" s="1114"/>
      <c r="M70" s="1114"/>
      <c r="N70" s="1169" t="s">
        <v>436</v>
      </c>
      <c r="O70" s="1170"/>
      <c r="P70" s="1173" t="s">
        <v>430</v>
      </c>
      <c r="Q70" s="1174"/>
      <c r="R70" s="1174"/>
      <c r="S70" s="1175"/>
      <c r="T70" s="616" t="s">
        <v>443</v>
      </c>
      <c r="U70" s="1362">
        <f>'第4号様式別紙2-1（臨床研修（医師）実績報告）'!U42</f>
        <v>0</v>
      </c>
      <c r="V70" s="1363"/>
      <c r="W70" s="1363"/>
      <c r="X70" s="1364"/>
      <c r="Y70" s="158" t="s">
        <v>432</v>
      </c>
    </row>
    <row r="71" spans="1:40" ht="24.9" customHeight="1">
      <c r="A71" s="1114"/>
      <c r="B71" s="1114"/>
      <c r="C71" s="1114"/>
      <c r="D71" s="1114"/>
      <c r="E71" s="1114"/>
      <c r="F71" s="1114"/>
      <c r="G71" s="1114"/>
      <c r="H71" s="1114"/>
      <c r="I71" s="1114"/>
      <c r="J71" s="1114"/>
      <c r="K71" s="1114"/>
      <c r="L71" s="1114"/>
      <c r="M71" s="1114"/>
      <c r="N71" s="1171"/>
      <c r="O71" s="1172"/>
      <c r="P71" s="1179" t="s">
        <v>433</v>
      </c>
      <c r="Q71" s="1180"/>
      <c r="R71" s="1180"/>
      <c r="S71" s="1181"/>
      <c r="T71" s="159" t="s">
        <v>444</v>
      </c>
      <c r="U71" s="1362">
        <f>'第4号様式別紙2-1（臨床研修（医師）実績報告）'!U44</f>
        <v>0</v>
      </c>
      <c r="V71" s="1363"/>
      <c r="W71" s="1363"/>
      <c r="X71" s="1364"/>
      <c r="Y71" s="160" t="s">
        <v>420</v>
      </c>
    </row>
    <row r="72" spans="1:40" ht="15" customHeight="1">
      <c r="A72" s="1" t="s">
        <v>445</v>
      </c>
      <c r="U72" s="757"/>
      <c r="V72" s="757"/>
      <c r="W72" s="757"/>
      <c r="X72" s="757"/>
    </row>
    <row r="73" spans="1:40" ht="9" customHeight="1"/>
    <row r="74" spans="1:40" ht="8.25" customHeight="1">
      <c r="B74" s="61"/>
      <c r="C74" s="62"/>
      <c r="D74" s="62"/>
      <c r="E74" s="62"/>
      <c r="F74" s="62"/>
      <c r="G74" s="62"/>
      <c r="H74" s="62"/>
      <c r="I74" s="62"/>
      <c r="J74" s="62"/>
      <c r="K74" s="62"/>
      <c r="L74" s="62"/>
      <c r="M74" s="62"/>
      <c r="N74" s="62"/>
      <c r="O74" s="62"/>
      <c r="P74" s="62"/>
      <c r="Q74" s="62"/>
      <c r="R74" s="62"/>
      <c r="S74" s="63"/>
      <c r="T74" s="61"/>
      <c r="U74" s="62"/>
      <c r="V74" s="62"/>
      <c r="W74" s="62"/>
      <c r="X74" s="62"/>
      <c r="Y74" s="63"/>
    </row>
    <row r="75" spans="1:40" ht="15" customHeight="1">
      <c r="B75" s="2"/>
      <c r="C75" s="1" t="s">
        <v>446</v>
      </c>
      <c r="H75" s="1360" t="s">
        <v>447</v>
      </c>
      <c r="I75" s="1360"/>
      <c r="J75" s="1360"/>
      <c r="K75" s="1360"/>
      <c r="L75" s="1360"/>
      <c r="M75" s="1360"/>
      <c r="N75" s="1360"/>
      <c r="O75" s="1360"/>
      <c r="P75" s="1360"/>
      <c r="Q75" s="1360"/>
      <c r="R75" s="1360"/>
      <c r="S75" s="1360"/>
      <c r="T75" s="1360"/>
      <c r="U75" s="1360"/>
      <c r="V75" s="1360"/>
      <c r="W75" s="1360"/>
      <c r="X75" s="1360"/>
      <c r="Y75" s="1361"/>
    </row>
    <row r="76" spans="1:40" ht="15" customHeight="1">
      <c r="B76" s="2"/>
      <c r="C76" s="1" t="s">
        <v>448</v>
      </c>
      <c r="I76" s="1167" t="s">
        <v>449</v>
      </c>
      <c r="J76" s="1168"/>
      <c r="K76" s="161"/>
      <c r="L76" s="1" t="s">
        <v>450</v>
      </c>
      <c r="N76" s="161"/>
      <c r="O76" s="1" t="s">
        <v>451</v>
      </c>
      <c r="T76" s="8" t="s">
        <v>452</v>
      </c>
      <c r="U76" s="1264" t="e">
        <f>U77+U101</f>
        <v>#VALUE!</v>
      </c>
      <c r="V76" s="1264"/>
      <c r="W76" s="1264"/>
      <c r="X76" s="1264"/>
      <c r="Y76" s="9" t="s">
        <v>453</v>
      </c>
      <c r="Z76" s="162" t="str">
        <f>IF(AB78="未入力","※先に158行目の当該年度４月１日現在の１年次研修医受入数を入力してください","")</f>
        <v>※先に158行目の当該年度４月１日現在の１年次研修医受入数を入力してください</v>
      </c>
    </row>
    <row r="77" spans="1:40" ht="15" customHeight="1">
      <c r="B77" s="2" t="s">
        <v>454</v>
      </c>
      <c r="I77" s="603"/>
      <c r="J77" s="603"/>
      <c r="T77" s="8" t="s">
        <v>190</v>
      </c>
      <c r="U77" s="1264" t="e">
        <f>IF(OR(AB78="20人未満",$C$118=1),(E79*Q79)+(E81*Q81)+(E83*Q83)+(E85*Q85)+(E87*Q87),(E91*Q91)+(E93*Q93)+(E95*Q95)+(E97*Q97)+(E99*Q99))</f>
        <v>#VALUE!</v>
      </c>
      <c r="V77" s="1264"/>
      <c r="W77" s="1264"/>
      <c r="X77" s="1264"/>
      <c r="Y77" s="9" t="s">
        <v>191</v>
      </c>
    </row>
    <row r="78" spans="1:40" ht="30" customHeight="1">
      <c r="B78" s="1162" t="s">
        <v>455</v>
      </c>
      <c r="C78" s="845"/>
      <c r="D78" s="845"/>
      <c r="E78" s="845"/>
      <c r="F78" s="845"/>
      <c r="G78" s="845"/>
      <c r="H78" s="845"/>
      <c r="I78" s="845"/>
      <c r="J78" s="845"/>
      <c r="K78" s="845"/>
      <c r="L78" s="845"/>
      <c r="M78" s="845"/>
      <c r="N78" s="845"/>
      <c r="O78" s="845"/>
      <c r="P78" s="845"/>
      <c r="Q78" s="845"/>
      <c r="R78" s="845"/>
      <c r="S78" s="1163"/>
      <c r="T78" s="8"/>
      <c r="U78" s="347"/>
      <c r="V78" s="347"/>
      <c r="W78" s="347"/>
      <c r="X78" s="347"/>
      <c r="Y78" s="9"/>
      <c r="AB78" s="162" t="str">
        <f>IF(N158="","未入力",IF(N158&gt;=20,"20人以上","20人未満"))</f>
        <v>未入力</v>
      </c>
    </row>
    <row r="79" spans="1:40" ht="32.25" customHeight="1">
      <c r="B79" s="1159" t="s">
        <v>456</v>
      </c>
      <c r="C79" s="851"/>
      <c r="D79" s="577" t="s">
        <v>457</v>
      </c>
      <c r="E79" s="1279">
        <v>63000</v>
      </c>
      <c r="F79" s="1268"/>
      <c r="G79" s="1268"/>
      <c r="H79" s="1" t="s">
        <v>458</v>
      </c>
      <c r="K79" s="603" t="s">
        <v>195</v>
      </c>
      <c r="M79" s="1359" t="s">
        <v>459</v>
      </c>
      <c r="N79" s="1359"/>
      <c r="O79" s="1359"/>
      <c r="P79" s="1359"/>
      <c r="Q79" s="1266" t="str">
        <f>IF(OR($AB$78="20人未満",$C$118=1),IF($K$76=1,$V$15,0)+IF($K$76=2,$V$15,0),"")</f>
        <v/>
      </c>
      <c r="R79" s="1266"/>
      <c r="S79" s="1" t="s">
        <v>386</v>
      </c>
      <c r="T79" s="8"/>
      <c r="U79" s="347"/>
      <c r="V79" s="347"/>
      <c r="W79" s="347"/>
      <c r="X79" s="347"/>
      <c r="Y79" s="9"/>
    </row>
    <row r="80" spans="1:40" ht="9" customHeight="1">
      <c r="B80" s="24"/>
      <c r="C80" s="15"/>
      <c r="D80" s="577"/>
      <c r="E80" s="622"/>
      <c r="F80" s="622"/>
      <c r="G80" s="622"/>
      <c r="K80" s="603"/>
      <c r="M80" s="600"/>
      <c r="N80" s="600"/>
      <c r="O80" s="600"/>
      <c r="P80" s="600"/>
      <c r="Q80" s="621"/>
      <c r="R80" s="621"/>
      <c r="T80" s="8"/>
      <c r="U80" s="347"/>
      <c r="V80" s="347"/>
      <c r="W80" s="347"/>
      <c r="X80" s="347"/>
      <c r="Y80" s="9"/>
    </row>
    <row r="81" spans="2:25" ht="27.75" customHeight="1">
      <c r="B81" s="1156" t="s">
        <v>460</v>
      </c>
      <c r="C81" s="851"/>
      <c r="D81" s="577" t="s">
        <v>457</v>
      </c>
      <c r="E81" s="1279">
        <v>52000</v>
      </c>
      <c r="F81" s="1268"/>
      <c r="G81" s="1268"/>
      <c r="H81" s="1" t="s">
        <v>458</v>
      </c>
      <c r="K81" s="603" t="s">
        <v>195</v>
      </c>
      <c r="M81" s="1359" t="s">
        <v>459</v>
      </c>
      <c r="N81" s="1359"/>
      <c r="O81" s="1359"/>
      <c r="P81" s="1359"/>
      <c r="Q81" s="1266" t="str">
        <f>IF(OR($AB$78="20人未満",$C$118=1),IF($K$76=3,$V$15,0),"")</f>
        <v/>
      </c>
      <c r="R81" s="1266"/>
      <c r="S81" s="1" t="s">
        <v>386</v>
      </c>
      <c r="T81" s="8"/>
      <c r="U81" s="347"/>
      <c r="V81" s="347"/>
      <c r="W81" s="347"/>
      <c r="X81" s="347"/>
      <c r="Y81" s="9"/>
    </row>
    <row r="82" spans="2:25" ht="18" customHeight="1">
      <c r="B82" s="574"/>
      <c r="C82" s="575"/>
      <c r="D82" s="577"/>
      <c r="E82" s="625"/>
      <c r="F82" s="622"/>
      <c r="G82" s="622"/>
      <c r="K82" s="603"/>
      <c r="Q82" s="621"/>
      <c r="R82" s="621"/>
      <c r="T82" s="8"/>
      <c r="U82" s="347"/>
      <c r="V82" s="347"/>
      <c r="W82" s="347"/>
      <c r="X82" s="347"/>
      <c r="Y82" s="9"/>
    </row>
    <row r="83" spans="2:25" ht="18" customHeight="1">
      <c r="B83" s="1156" t="s">
        <v>461</v>
      </c>
      <c r="C83" s="851"/>
      <c r="D83" s="577" t="s">
        <v>457</v>
      </c>
      <c r="E83" s="1268">
        <v>47000</v>
      </c>
      <c r="F83" s="1268"/>
      <c r="G83" s="1268"/>
      <c r="H83" s="1" t="s">
        <v>458</v>
      </c>
      <c r="K83" s="603" t="s">
        <v>195</v>
      </c>
      <c r="M83" s="1359" t="s">
        <v>459</v>
      </c>
      <c r="N83" s="1359"/>
      <c r="O83" s="1359"/>
      <c r="P83" s="1359"/>
      <c r="Q83" s="1266" t="str">
        <f>IF(OR($AB$78="20人未満",$C$118=1),IF($K$76=4,$V$15,0),"")</f>
        <v/>
      </c>
      <c r="R83" s="1266"/>
      <c r="S83" s="1" t="s">
        <v>386</v>
      </c>
      <c r="T83" s="8"/>
      <c r="U83" s="347"/>
      <c r="V83" s="347"/>
      <c r="W83" s="347"/>
      <c r="X83" s="347"/>
      <c r="Y83" s="9"/>
    </row>
    <row r="84" spans="2:25" ht="18" customHeight="1">
      <c r="B84" s="574"/>
      <c r="C84" s="575"/>
      <c r="D84" s="577"/>
      <c r="E84" s="1268"/>
      <c r="F84" s="1268"/>
      <c r="G84" s="1268"/>
      <c r="K84" s="603"/>
      <c r="Q84" s="621"/>
      <c r="R84" s="621"/>
      <c r="T84" s="8"/>
      <c r="U84" s="347"/>
      <c r="V84" s="347"/>
      <c r="W84" s="347"/>
      <c r="X84" s="347"/>
      <c r="Y84" s="9"/>
    </row>
    <row r="85" spans="2:25" ht="18" customHeight="1">
      <c r="B85" s="1156" t="s">
        <v>462</v>
      </c>
      <c r="C85" s="851"/>
      <c r="D85" s="577" t="s">
        <v>457</v>
      </c>
      <c r="E85" s="1268">
        <v>42000</v>
      </c>
      <c r="F85" s="1268"/>
      <c r="G85" s="1268"/>
      <c r="H85" s="1" t="s">
        <v>458</v>
      </c>
      <c r="K85" s="603" t="s">
        <v>195</v>
      </c>
      <c r="M85" s="1359" t="s">
        <v>459</v>
      </c>
      <c r="N85" s="1359"/>
      <c r="O85" s="1359"/>
      <c r="P85" s="1359"/>
      <c r="Q85" s="1266" t="str">
        <f>IF(OR($AB$78="20人未満",$C118=1),IF($K$76=5,$V$15,0),"")</f>
        <v/>
      </c>
      <c r="R85" s="1266"/>
      <c r="S85" s="1" t="s">
        <v>386</v>
      </c>
      <c r="T85" s="8"/>
      <c r="U85" s="347"/>
      <c r="V85" s="347"/>
      <c r="W85" s="347"/>
      <c r="X85" s="347"/>
      <c r="Y85" s="9"/>
    </row>
    <row r="86" spans="2:25" ht="18" customHeight="1">
      <c r="B86" s="574"/>
      <c r="C86" s="575"/>
      <c r="D86" s="577"/>
      <c r="E86" s="1268"/>
      <c r="F86" s="1268"/>
      <c r="G86" s="1268"/>
      <c r="K86" s="603"/>
      <c r="Q86" s="621"/>
      <c r="R86" s="621"/>
      <c r="T86" s="8"/>
      <c r="U86" s="347"/>
      <c r="V86" s="347"/>
      <c r="W86" s="347"/>
      <c r="X86" s="347"/>
      <c r="Y86" s="9"/>
    </row>
    <row r="87" spans="2:25" ht="33.75" customHeight="1">
      <c r="B87" s="1149" t="s">
        <v>463</v>
      </c>
      <c r="C87" s="1150"/>
      <c r="D87" s="608" t="s">
        <v>457</v>
      </c>
      <c r="E87" s="1276">
        <v>500</v>
      </c>
      <c r="F87" s="1276"/>
      <c r="G87" s="1276"/>
      <c r="H87" s="605" t="s">
        <v>458</v>
      </c>
      <c r="I87" s="605"/>
      <c r="J87" s="605"/>
      <c r="K87" s="611" t="s">
        <v>195</v>
      </c>
      <c r="L87" s="605"/>
      <c r="M87" s="1147" t="s">
        <v>459</v>
      </c>
      <c r="N87" s="1147"/>
      <c r="O87" s="1147"/>
      <c r="P87" s="1147"/>
      <c r="Q87" s="1280" t="str">
        <f>IF(OR($AB$78="20人未満",$C118=1),IF($N$76=2,$V$15,0)+IF($N$76=3,$V$15,0),"")</f>
        <v/>
      </c>
      <c r="R87" s="1280"/>
      <c r="S87" s="605" t="s">
        <v>386</v>
      </c>
      <c r="T87" s="8"/>
      <c r="U87" s="347"/>
      <c r="V87" s="347"/>
      <c r="W87" s="347"/>
      <c r="X87" s="347"/>
      <c r="Y87" s="9"/>
    </row>
    <row r="88" spans="2:25" ht="9" customHeight="1">
      <c r="B88" s="606"/>
      <c r="C88" s="607"/>
      <c r="D88" s="608"/>
      <c r="E88" s="360"/>
      <c r="F88" s="360"/>
      <c r="G88" s="360"/>
      <c r="H88" s="605"/>
      <c r="I88" s="605"/>
      <c r="J88" s="605"/>
      <c r="K88" s="611"/>
      <c r="L88" s="605"/>
      <c r="M88" s="605"/>
      <c r="N88" s="605"/>
      <c r="O88" s="605"/>
      <c r="P88" s="605"/>
      <c r="Q88" s="620"/>
      <c r="R88" s="620"/>
      <c r="S88" s="605"/>
      <c r="T88" s="8"/>
      <c r="U88" s="347"/>
      <c r="V88" s="347"/>
      <c r="W88" s="347"/>
      <c r="X88" s="347"/>
      <c r="Y88" s="9"/>
    </row>
    <row r="89" spans="2:25" ht="9" customHeight="1">
      <c r="B89" s="606"/>
      <c r="C89" s="607"/>
      <c r="D89" s="608"/>
      <c r="E89" s="349"/>
      <c r="F89" s="349"/>
      <c r="G89" s="349"/>
      <c r="H89" s="96"/>
      <c r="I89" s="605"/>
      <c r="J89" s="605"/>
      <c r="K89" s="611"/>
      <c r="L89" s="605"/>
      <c r="M89" s="585"/>
      <c r="N89" s="585"/>
      <c r="O89" s="585"/>
      <c r="P89" s="585"/>
      <c r="Q89" s="349"/>
      <c r="R89" s="349"/>
      <c r="S89" s="605"/>
      <c r="T89" s="8"/>
      <c r="U89" s="48"/>
      <c r="V89" s="48"/>
      <c r="W89" s="48"/>
      <c r="X89" s="48"/>
      <c r="Y89" s="9"/>
    </row>
    <row r="90" spans="2:25" ht="30" customHeight="1">
      <c r="B90" s="1162" t="s">
        <v>469</v>
      </c>
      <c r="C90" s="845"/>
      <c r="D90" s="845"/>
      <c r="E90" s="845"/>
      <c r="F90" s="845"/>
      <c r="G90" s="845"/>
      <c r="H90" s="845"/>
      <c r="I90" s="845"/>
      <c r="J90" s="845"/>
      <c r="K90" s="845"/>
      <c r="L90" s="845"/>
      <c r="M90" s="845"/>
      <c r="N90" s="845"/>
      <c r="O90" s="845"/>
      <c r="P90" s="845"/>
      <c r="Q90" s="845"/>
      <c r="R90" s="845"/>
      <c r="S90" s="1163"/>
      <c r="T90" s="8"/>
      <c r="U90" s="347"/>
      <c r="V90" s="347"/>
      <c r="W90" s="347"/>
      <c r="X90" s="347"/>
      <c r="Y90" s="9"/>
    </row>
    <row r="91" spans="2:25" ht="32.25" customHeight="1">
      <c r="B91" s="1159" t="s">
        <v>456</v>
      </c>
      <c r="C91" s="851"/>
      <c r="D91" s="577" t="s">
        <v>457</v>
      </c>
      <c r="E91" s="1279">
        <v>46000</v>
      </c>
      <c r="F91" s="1268"/>
      <c r="G91" s="1268"/>
      <c r="H91" s="1" t="s">
        <v>458</v>
      </c>
      <c r="K91" s="603" t="s">
        <v>195</v>
      </c>
      <c r="M91" s="1359" t="s">
        <v>459</v>
      </c>
      <c r="N91" s="1359"/>
      <c r="O91" s="1359"/>
      <c r="P91" s="1359"/>
      <c r="Q91" s="1278" t="str">
        <f>IF(AND($AB$78="20人以上",$C$118=""),IF($K$76=1,$V$15,0)+IF($K$76=2,$V$15,0),"")</f>
        <v/>
      </c>
      <c r="R91" s="1278"/>
      <c r="S91" s="1" t="s">
        <v>386</v>
      </c>
      <c r="T91" s="8"/>
      <c r="U91" s="347"/>
      <c r="V91" s="347"/>
      <c r="W91" s="347"/>
      <c r="X91" s="347"/>
      <c r="Y91" s="9"/>
    </row>
    <row r="92" spans="2:25" ht="9" customHeight="1">
      <c r="B92" s="24"/>
      <c r="C92" s="15"/>
      <c r="D92" s="577"/>
      <c r="E92" s="622"/>
      <c r="F92" s="622"/>
      <c r="G92" s="622"/>
      <c r="K92" s="603"/>
      <c r="M92" s="600"/>
      <c r="N92" s="600"/>
      <c r="O92" s="600"/>
      <c r="P92" s="600"/>
      <c r="Q92" s="621"/>
      <c r="R92" s="621"/>
      <c r="T92" s="8"/>
      <c r="U92" s="347"/>
      <c r="V92" s="347"/>
      <c r="W92" s="347"/>
      <c r="X92" s="347"/>
      <c r="Y92" s="9"/>
    </row>
    <row r="93" spans="2:25" ht="27.75" customHeight="1">
      <c r="B93" s="1156" t="s">
        <v>460</v>
      </c>
      <c r="C93" s="851"/>
      <c r="D93" s="577" t="s">
        <v>457</v>
      </c>
      <c r="E93" s="1279">
        <v>39000</v>
      </c>
      <c r="F93" s="1268"/>
      <c r="G93" s="1268"/>
      <c r="H93" s="1" t="s">
        <v>458</v>
      </c>
      <c r="K93" s="603" t="s">
        <v>195</v>
      </c>
      <c r="M93" s="1359" t="s">
        <v>459</v>
      </c>
      <c r="N93" s="1359"/>
      <c r="O93" s="1359"/>
      <c r="P93" s="1359"/>
      <c r="Q93" s="1278" t="str">
        <f>IF(AND($AB$78="20人以上",$C$118=""),IF($K$76=3,$V$15,0),"")</f>
        <v/>
      </c>
      <c r="R93" s="1278"/>
      <c r="S93" s="1" t="s">
        <v>386</v>
      </c>
      <c r="T93" s="8"/>
      <c r="U93" s="347"/>
      <c r="V93" s="347"/>
      <c r="W93" s="347"/>
      <c r="X93" s="347"/>
      <c r="Y93" s="9"/>
    </row>
    <row r="94" spans="2:25" ht="18" customHeight="1">
      <c r="B94" s="574"/>
      <c r="C94" s="575"/>
      <c r="D94" s="577"/>
      <c r="E94" s="625"/>
      <c r="F94" s="622"/>
      <c r="G94" s="622"/>
      <c r="K94" s="603"/>
      <c r="Q94" s="621"/>
      <c r="R94" s="621"/>
      <c r="T94" s="8"/>
      <c r="U94" s="347"/>
      <c r="V94" s="347"/>
      <c r="W94" s="347"/>
      <c r="X94" s="347"/>
      <c r="Y94" s="9"/>
    </row>
    <row r="95" spans="2:25" ht="18" customHeight="1">
      <c r="B95" s="1156" t="s">
        <v>461</v>
      </c>
      <c r="C95" s="851"/>
      <c r="D95" s="577" t="s">
        <v>457</v>
      </c>
      <c r="E95" s="1268">
        <v>35000</v>
      </c>
      <c r="F95" s="1268"/>
      <c r="G95" s="1268"/>
      <c r="H95" s="1" t="s">
        <v>458</v>
      </c>
      <c r="K95" s="603" t="s">
        <v>195</v>
      </c>
      <c r="M95" s="1359" t="s">
        <v>459</v>
      </c>
      <c r="N95" s="1359"/>
      <c r="O95" s="1359"/>
      <c r="P95" s="1359"/>
      <c r="Q95" s="1278" t="str">
        <f>IF(AND($AB$78="20人以上",$C$118=""),IF($K$76=4,$V$15,0),"")</f>
        <v/>
      </c>
      <c r="R95" s="1278"/>
      <c r="S95" s="1" t="s">
        <v>386</v>
      </c>
      <c r="T95" s="8"/>
      <c r="U95" s="347"/>
      <c r="V95" s="347"/>
      <c r="W95" s="347"/>
      <c r="X95" s="347"/>
      <c r="Y95" s="9"/>
    </row>
    <row r="96" spans="2:25" ht="18" customHeight="1">
      <c r="B96" s="574"/>
      <c r="C96" s="575"/>
      <c r="D96" s="577"/>
      <c r="E96" s="1268"/>
      <c r="F96" s="1268"/>
      <c r="G96" s="1268"/>
      <c r="K96" s="603"/>
      <c r="Q96" s="621"/>
      <c r="R96" s="621"/>
      <c r="T96" s="8"/>
      <c r="U96" s="347"/>
      <c r="V96" s="347"/>
      <c r="W96" s="347"/>
      <c r="X96" s="347"/>
      <c r="Y96" s="9"/>
    </row>
    <row r="97" spans="2:33" ht="18" customHeight="1">
      <c r="B97" s="1156" t="s">
        <v>462</v>
      </c>
      <c r="C97" s="851"/>
      <c r="D97" s="577" t="s">
        <v>457</v>
      </c>
      <c r="E97" s="1268">
        <v>31000</v>
      </c>
      <c r="F97" s="1268"/>
      <c r="G97" s="1268"/>
      <c r="H97" s="1" t="s">
        <v>458</v>
      </c>
      <c r="K97" s="603" t="s">
        <v>195</v>
      </c>
      <c r="M97" s="1359" t="s">
        <v>459</v>
      </c>
      <c r="N97" s="1359"/>
      <c r="O97" s="1359"/>
      <c r="P97" s="1359"/>
      <c r="Q97" s="1278" t="str">
        <f>IF(AND($AB$78="20人以上",$C$118=""),IF($K$76=5,$V$15,0),"")</f>
        <v/>
      </c>
      <c r="R97" s="1278"/>
      <c r="S97" s="1" t="s">
        <v>386</v>
      </c>
      <c r="T97" s="8"/>
      <c r="U97" s="347"/>
      <c r="V97" s="347"/>
      <c r="W97" s="347"/>
      <c r="X97" s="347"/>
      <c r="Y97" s="9"/>
    </row>
    <row r="98" spans="2:33" ht="18" customHeight="1">
      <c r="B98" s="574"/>
      <c r="C98" s="575"/>
      <c r="D98" s="577"/>
      <c r="E98" s="1268"/>
      <c r="F98" s="1268"/>
      <c r="G98" s="1268"/>
      <c r="K98" s="603"/>
      <c r="Q98" s="621"/>
      <c r="R98" s="621"/>
      <c r="T98" s="8"/>
      <c r="U98" s="347"/>
      <c r="V98" s="347"/>
      <c r="W98" s="347"/>
      <c r="X98" s="347"/>
      <c r="Y98" s="9"/>
    </row>
    <row r="99" spans="2:33" ht="33.75" customHeight="1">
      <c r="B99" s="1149" t="s">
        <v>463</v>
      </c>
      <c r="C99" s="1150"/>
      <c r="D99" s="608" t="s">
        <v>457</v>
      </c>
      <c r="E99" s="1276">
        <v>300</v>
      </c>
      <c r="F99" s="1276"/>
      <c r="G99" s="1276"/>
      <c r="H99" s="605" t="s">
        <v>458</v>
      </c>
      <c r="I99" s="605"/>
      <c r="J99" s="605"/>
      <c r="K99" s="611" t="s">
        <v>195</v>
      </c>
      <c r="L99" s="605"/>
      <c r="M99" s="1147" t="s">
        <v>459</v>
      </c>
      <c r="N99" s="1147"/>
      <c r="O99" s="1147"/>
      <c r="P99" s="1147"/>
      <c r="Q99" s="1277" t="str">
        <f>IF(AND($AB$78="20人以上",$C$118=""),IF($N$76=2,$V$15,0)+IF($N$76=3,$V$15,0),"")</f>
        <v/>
      </c>
      <c r="R99" s="1277"/>
      <c r="S99" s="605" t="s">
        <v>386</v>
      </c>
      <c r="T99" s="8"/>
      <c r="U99" s="619"/>
      <c r="V99" s="619"/>
      <c r="W99" s="619"/>
      <c r="X99" s="619"/>
      <c r="Y99" s="9"/>
    </row>
    <row r="100" spans="2:33" ht="9" customHeight="1">
      <c r="B100" s="606"/>
      <c r="C100" s="607"/>
      <c r="D100" s="608"/>
      <c r="E100" s="758"/>
      <c r="F100" s="758"/>
      <c r="G100" s="758"/>
      <c r="H100" s="96"/>
      <c r="I100" s="605"/>
      <c r="J100" s="605"/>
      <c r="K100" s="611"/>
      <c r="L100" s="605"/>
      <c r="M100" s="585"/>
      <c r="N100" s="585"/>
      <c r="O100" s="585"/>
      <c r="P100" s="585"/>
      <c r="Q100" s="349"/>
      <c r="R100" s="349"/>
      <c r="S100" s="605"/>
      <c r="T100" s="8"/>
      <c r="U100" s="48"/>
      <c r="V100" s="48"/>
      <c r="W100" s="48"/>
      <c r="X100" s="48"/>
      <c r="Y100" s="9"/>
    </row>
    <row r="101" spans="2:33" s="605" customFormat="1" ht="19.5" customHeight="1">
      <c r="B101" s="30" t="s">
        <v>470</v>
      </c>
      <c r="C101" s="16"/>
      <c r="D101" s="608" t="s">
        <v>190</v>
      </c>
      <c r="E101" s="1276">
        <v>15000</v>
      </c>
      <c r="F101" s="1276"/>
      <c r="G101" s="1276"/>
      <c r="H101" s="605" t="s">
        <v>458</v>
      </c>
      <c r="K101" s="611" t="s">
        <v>195</v>
      </c>
      <c r="M101" s="1147" t="s">
        <v>459</v>
      </c>
      <c r="N101" s="1147"/>
      <c r="O101" s="1147"/>
      <c r="P101" s="1147"/>
      <c r="Q101" s="1266">
        <f>V15</f>
        <v>0</v>
      </c>
      <c r="R101" s="1266"/>
      <c r="S101" s="605" t="s">
        <v>384</v>
      </c>
      <c r="T101" s="167" t="s">
        <v>190</v>
      </c>
      <c r="U101" s="1263">
        <f>E101*Q101</f>
        <v>0</v>
      </c>
      <c r="V101" s="1263"/>
      <c r="W101" s="1263"/>
      <c r="X101" s="1263"/>
      <c r="Y101" s="168" t="s">
        <v>191</v>
      </c>
    </row>
    <row r="102" spans="2:33" ht="6" customHeight="1">
      <c r="B102" s="169"/>
      <c r="C102" s="170"/>
      <c r="D102" s="577"/>
      <c r="E102" s="620"/>
      <c r="F102" s="620"/>
      <c r="G102" s="620"/>
      <c r="K102" s="603"/>
      <c r="Q102" s="620"/>
      <c r="R102" s="620"/>
      <c r="T102" s="8"/>
      <c r="U102" s="619"/>
      <c r="V102" s="619"/>
      <c r="W102" s="619"/>
      <c r="X102" s="619"/>
      <c r="Y102" s="9"/>
    </row>
    <row r="103" spans="2:33" s="355" customFormat="1" ht="14.25" customHeight="1">
      <c r="B103" s="356"/>
      <c r="C103" s="363" t="s">
        <v>532</v>
      </c>
      <c r="D103" s="364"/>
      <c r="E103" s="631"/>
      <c r="F103" s="631"/>
      <c r="G103" s="631"/>
      <c r="H103" s="363"/>
      <c r="I103" s="363"/>
      <c r="J103" s="363"/>
      <c r="K103" s="366"/>
      <c r="L103" s="363"/>
      <c r="M103" s="363"/>
      <c r="N103" s="363"/>
      <c r="O103" s="363"/>
      <c r="P103" s="363"/>
      <c r="Q103" s="631"/>
      <c r="R103" s="631"/>
      <c r="S103" s="363"/>
      <c r="T103" s="367"/>
      <c r="U103" s="368"/>
      <c r="V103" s="368"/>
      <c r="W103" s="368"/>
      <c r="X103" s="368"/>
      <c r="Y103" s="369"/>
      <c r="Z103" s="363"/>
      <c r="AA103" s="363" t="s">
        <v>533</v>
      </c>
      <c r="AB103" s="363"/>
      <c r="AC103" s="363"/>
      <c r="AD103" s="363"/>
      <c r="AE103" s="363"/>
      <c r="AF103" s="363"/>
      <c r="AG103" s="363"/>
    </row>
    <row r="104" spans="2:33" s="355" customFormat="1" ht="14.25" customHeight="1">
      <c r="B104" s="356"/>
      <c r="C104" s="1273" t="s">
        <v>534</v>
      </c>
      <c r="D104" s="1273"/>
      <c r="E104" s="1273"/>
      <c r="F104" s="1273"/>
      <c r="G104" s="1273"/>
      <c r="H104" s="1273"/>
      <c r="I104" s="1273"/>
      <c r="J104" s="1273"/>
      <c r="K104" s="1273"/>
      <c r="L104" s="1273"/>
      <c r="M104" s="1273"/>
      <c r="N104" s="1273"/>
      <c r="O104" s="1273"/>
      <c r="P104" s="1273"/>
      <c r="Q104" s="1273"/>
      <c r="R104" s="1273"/>
      <c r="S104" s="1274"/>
      <c r="T104" s="367"/>
      <c r="U104" s="368"/>
      <c r="V104" s="368"/>
      <c r="W104" s="368"/>
      <c r="X104" s="368"/>
      <c r="Y104" s="369"/>
      <c r="Z104" s="363"/>
      <c r="AA104" s="363"/>
      <c r="AB104" s="363"/>
      <c r="AC104" s="363"/>
      <c r="AD104" s="363"/>
      <c r="AE104" s="363"/>
      <c r="AF104" s="363"/>
      <c r="AG104" s="363"/>
    </row>
    <row r="105" spans="2:33" s="355" customFormat="1" ht="14.25" customHeight="1">
      <c r="B105" s="356"/>
      <c r="C105" s="370"/>
      <c r="D105" s="371" t="s">
        <v>190</v>
      </c>
      <c r="E105" s="1269">
        <v>15000</v>
      </c>
      <c r="F105" s="1269"/>
      <c r="G105" s="1269"/>
      <c r="H105" s="623" t="s">
        <v>458</v>
      </c>
      <c r="I105" s="623"/>
      <c r="J105" s="623"/>
      <c r="K105" s="373" t="s">
        <v>195</v>
      </c>
      <c r="L105" s="623"/>
      <c r="M105" s="1275" t="s">
        <v>535</v>
      </c>
      <c r="N105" s="1275"/>
      <c r="O105" s="1275"/>
      <c r="P105" s="1275"/>
      <c r="Q105" s="1271" t="e">
        <f>IF($U$42&gt;=0.5,K48,"0")</f>
        <v>#DIV/0!</v>
      </c>
      <c r="R105" s="1271"/>
      <c r="S105" s="623" t="s">
        <v>384</v>
      </c>
      <c r="T105" s="761" t="s">
        <v>452</v>
      </c>
      <c r="U105" s="1272" t="e">
        <f>IF($K$76&gt;=3,0,IF($U$42&gt;=0.5,$E$105*$Q105,0))</f>
        <v>#DIV/0!</v>
      </c>
      <c r="V105" s="1272"/>
      <c r="W105" s="1272"/>
      <c r="X105" s="1272"/>
      <c r="Y105" s="762" t="s">
        <v>453</v>
      </c>
      <c r="Z105" s="363"/>
      <c r="AA105" s="363"/>
      <c r="AB105" s="363" t="e">
        <f>IF($U$42&gt;=0.5,"50％以上","50％未満")</f>
        <v>#DIV/0!</v>
      </c>
      <c r="AC105" s="363"/>
      <c r="AD105" s="363"/>
      <c r="AE105" s="363"/>
      <c r="AF105" s="363"/>
      <c r="AG105" s="363"/>
    </row>
    <row r="106" spans="2:33" ht="14.25" customHeight="1">
      <c r="B106" s="169"/>
      <c r="C106" s="370"/>
      <c r="D106" s="371"/>
      <c r="E106" s="1269"/>
      <c r="F106" s="1269"/>
      <c r="G106" s="1269"/>
      <c r="H106" s="623"/>
      <c r="I106" s="623"/>
      <c r="J106" s="623"/>
      <c r="K106" s="373"/>
      <c r="L106" s="623"/>
      <c r="M106" s="1270"/>
      <c r="N106" s="1270"/>
      <c r="O106" s="1270"/>
      <c r="P106" s="1270"/>
      <c r="Q106" s="1271"/>
      <c r="R106" s="1271"/>
      <c r="S106" s="623"/>
      <c r="T106" s="761"/>
      <c r="U106" s="1272"/>
      <c r="V106" s="1272"/>
      <c r="W106" s="1272"/>
      <c r="X106" s="1272"/>
      <c r="Y106" s="762"/>
      <c r="Z106" s="363"/>
      <c r="AA106" s="363"/>
      <c r="AB106" s="363"/>
      <c r="AC106" s="363"/>
      <c r="AD106" s="363"/>
      <c r="AE106" s="363"/>
      <c r="AF106" s="363"/>
      <c r="AG106" s="363"/>
    </row>
    <row r="107" spans="2:33" s="355" customFormat="1" ht="14.25" customHeight="1">
      <c r="B107" s="356"/>
      <c r="C107" s="363" t="s">
        <v>536</v>
      </c>
      <c r="D107" s="364"/>
      <c r="E107" s="631"/>
      <c r="F107" s="631"/>
      <c r="G107" s="631"/>
      <c r="H107" s="363"/>
      <c r="I107" s="363"/>
      <c r="J107" s="363"/>
      <c r="K107" s="366"/>
      <c r="L107" s="363"/>
      <c r="M107" s="363"/>
      <c r="N107" s="363"/>
      <c r="O107" s="363"/>
      <c r="P107" s="363"/>
      <c r="Q107" s="631"/>
      <c r="R107" s="631"/>
      <c r="S107" s="363"/>
      <c r="T107" s="763"/>
      <c r="U107" s="368"/>
      <c r="V107" s="368"/>
      <c r="W107" s="368"/>
      <c r="X107" s="368"/>
      <c r="Y107" s="764"/>
      <c r="Z107" s="363"/>
      <c r="AA107" s="363" t="s">
        <v>533</v>
      </c>
      <c r="AB107" s="363"/>
      <c r="AC107" s="363"/>
      <c r="AD107" s="363"/>
      <c r="AE107" s="363"/>
      <c r="AF107" s="363"/>
      <c r="AG107" s="363"/>
    </row>
    <row r="108" spans="2:33" s="355" customFormat="1" ht="14.25" customHeight="1">
      <c r="B108" s="356"/>
      <c r="C108" s="1273" t="s">
        <v>537</v>
      </c>
      <c r="D108" s="1273"/>
      <c r="E108" s="1273"/>
      <c r="F108" s="1273"/>
      <c r="G108" s="1273"/>
      <c r="H108" s="1273"/>
      <c r="I108" s="1273"/>
      <c r="J108" s="1273"/>
      <c r="K108" s="1273"/>
      <c r="L108" s="1273"/>
      <c r="M108" s="1273"/>
      <c r="N108" s="1273"/>
      <c r="O108" s="1273"/>
      <c r="P108" s="1273"/>
      <c r="Q108" s="1273"/>
      <c r="R108" s="1273"/>
      <c r="S108" s="1274"/>
      <c r="T108" s="763"/>
      <c r="U108" s="368"/>
      <c r="V108" s="368"/>
      <c r="W108" s="368"/>
      <c r="X108" s="368"/>
      <c r="Y108" s="764"/>
      <c r="Z108" s="363"/>
      <c r="AA108" s="363"/>
      <c r="AB108" s="363"/>
      <c r="AC108" s="363"/>
      <c r="AD108" s="363"/>
      <c r="AE108" s="363"/>
      <c r="AF108" s="363"/>
      <c r="AG108" s="363"/>
    </row>
    <row r="109" spans="2:33" s="355" customFormat="1" ht="14.25" customHeight="1">
      <c r="B109" s="356"/>
      <c r="C109" s="370"/>
      <c r="D109" s="371" t="s">
        <v>190</v>
      </c>
      <c r="E109" s="1269">
        <v>15000</v>
      </c>
      <c r="F109" s="1269"/>
      <c r="G109" s="1269"/>
      <c r="H109" s="376" t="s">
        <v>468</v>
      </c>
      <c r="I109" s="623"/>
      <c r="J109" s="623"/>
      <c r="K109" s="373" t="s">
        <v>195</v>
      </c>
      <c r="L109" s="623"/>
      <c r="M109" s="1275" t="s">
        <v>538</v>
      </c>
      <c r="N109" s="1275"/>
      <c r="O109" s="1275"/>
      <c r="P109" s="1275"/>
      <c r="Q109" s="1271" t="e">
        <f>IF($U$42&lt;0.5,K48,"0")</f>
        <v>#DIV/0!</v>
      </c>
      <c r="R109" s="1271"/>
      <c r="S109" s="623" t="s">
        <v>384</v>
      </c>
      <c r="T109" s="761" t="s">
        <v>452</v>
      </c>
      <c r="U109" s="1272" t="e">
        <f>IF($K$76&gt;=3,0,IF($U$42&lt;0.5,$E$109*$Q$109*0.5,0))</f>
        <v>#DIV/0!</v>
      </c>
      <c r="V109" s="1272"/>
      <c r="W109" s="1272"/>
      <c r="X109" s="1272"/>
      <c r="Y109" s="762" t="s">
        <v>453</v>
      </c>
      <c r="Z109" s="363"/>
      <c r="AA109" s="363"/>
      <c r="AB109" s="363" t="e">
        <f>IF($U$42&gt;=0.5,"50％以上","50％未満")</f>
        <v>#DIV/0!</v>
      </c>
      <c r="AC109" s="363"/>
      <c r="AD109" s="363"/>
      <c r="AE109" s="363"/>
      <c r="AF109" s="363"/>
      <c r="AG109" s="363"/>
    </row>
    <row r="110" spans="2:33" ht="14.25" customHeight="1">
      <c r="B110" s="169"/>
      <c r="C110" s="170"/>
      <c r="D110" s="608"/>
      <c r="E110" s="360"/>
      <c r="F110" s="360"/>
      <c r="G110" s="360"/>
      <c r="H110" s="605"/>
      <c r="I110" s="605"/>
      <c r="J110" s="605"/>
      <c r="K110" s="611"/>
      <c r="L110" s="605"/>
      <c r="M110" s="605"/>
      <c r="N110" s="605"/>
      <c r="O110" s="605"/>
      <c r="P110" s="605"/>
      <c r="Q110" s="621"/>
      <c r="R110" s="621"/>
      <c r="S110" s="605"/>
      <c r="T110" s="167"/>
      <c r="U110" s="618"/>
      <c r="V110" s="618"/>
      <c r="W110" s="618"/>
      <c r="X110" s="618"/>
      <c r="Y110" s="168"/>
    </row>
    <row r="111" spans="2:33" ht="15" customHeight="1" thickBot="1">
      <c r="B111" s="2"/>
      <c r="C111" s="363" t="s">
        <v>539</v>
      </c>
      <c r="H111" s="73" t="s">
        <v>472</v>
      </c>
      <c r="T111" s="167"/>
      <c r="U111" s="1130"/>
      <c r="V111" s="1130"/>
      <c r="W111" s="1130"/>
      <c r="X111" s="1130"/>
      <c r="Y111" s="168"/>
    </row>
    <row r="112" spans="2:33" ht="15" customHeight="1" thickBot="1">
      <c r="B112" s="2"/>
      <c r="C112" s="171"/>
      <c r="D112" s="1" t="s">
        <v>473</v>
      </c>
      <c r="K112" s="603" t="s">
        <v>474</v>
      </c>
      <c r="L112" s="73" t="s">
        <v>475</v>
      </c>
      <c r="Q112" s="1144">
        <f>U28</f>
        <v>0</v>
      </c>
      <c r="R112" s="1145"/>
      <c r="S112" s="1" t="s">
        <v>384</v>
      </c>
      <c r="T112" s="8"/>
      <c r="U112" s="1148"/>
      <c r="V112" s="1148"/>
      <c r="W112" s="1148"/>
      <c r="X112" s="1148"/>
      <c r="Y112" s="9"/>
      <c r="AB112" s="172"/>
      <c r="AC112" s="172"/>
      <c r="AF112" s="172"/>
    </row>
    <row r="113" spans="2:39" ht="15" customHeight="1" thickBot="1">
      <c r="B113" s="2"/>
      <c r="D113" s="577" t="s">
        <v>457</v>
      </c>
      <c r="E113" s="1268">
        <v>40000</v>
      </c>
      <c r="F113" s="1268"/>
      <c r="G113" s="1268"/>
      <c r="H113" s="1" t="s">
        <v>476</v>
      </c>
      <c r="K113" s="1140"/>
      <c r="L113" s="1140"/>
      <c r="M113" s="1140"/>
      <c r="N113" s="1140"/>
      <c r="O113" s="1140"/>
      <c r="P113" s="1140"/>
      <c r="Q113" s="1140"/>
      <c r="R113" s="1140"/>
      <c r="S113" s="1141"/>
      <c r="T113" s="2"/>
      <c r="U113" s="162"/>
      <c r="V113" s="162"/>
      <c r="W113" s="162"/>
      <c r="X113" s="162"/>
      <c r="Y113" s="9"/>
      <c r="AE113" s="172"/>
      <c r="AF113" s="172"/>
    </row>
    <row r="114" spans="2:39" ht="15" customHeight="1" thickBot="1">
      <c r="B114" s="2"/>
      <c r="C114" s="173"/>
      <c r="D114" s="1" t="s">
        <v>477</v>
      </c>
      <c r="E114" s="757"/>
      <c r="F114" s="757"/>
      <c r="G114" s="757"/>
      <c r="K114" s="603" t="s">
        <v>195</v>
      </c>
      <c r="L114" s="73" t="s">
        <v>475</v>
      </c>
      <c r="M114" s="174"/>
      <c r="N114" s="174"/>
      <c r="O114" s="174"/>
      <c r="P114" s="174"/>
      <c r="Q114" s="1266">
        <f>U28</f>
        <v>0</v>
      </c>
      <c r="R114" s="1266"/>
      <c r="S114" s="1" t="s">
        <v>386</v>
      </c>
      <c r="T114" s="8" t="s">
        <v>478</v>
      </c>
      <c r="U114" s="1142">
        <f>IF(C114="○",AA115,IF(C112="○",AA114,0))</f>
        <v>0</v>
      </c>
      <c r="V114" s="1142"/>
      <c r="W114" s="1142"/>
      <c r="X114" s="1142"/>
      <c r="Y114" s="9" t="s">
        <v>479</v>
      </c>
      <c r="AA114" s="1143">
        <f>IF(Q114=0,0,ROUNDDOWN((40000*M115/Q115*Q114),0))</f>
        <v>0</v>
      </c>
      <c r="AB114" s="1143"/>
      <c r="AC114" s="1143"/>
      <c r="AD114" s="1143"/>
      <c r="AE114" s="1143"/>
    </row>
    <row r="115" spans="2:39" ht="15" customHeight="1">
      <c r="B115" s="2"/>
      <c r="D115" s="577" t="s">
        <v>457</v>
      </c>
      <c r="E115" s="1268">
        <v>97000</v>
      </c>
      <c r="F115" s="1268"/>
      <c r="G115" s="1268"/>
      <c r="H115" s="1" t="s">
        <v>476</v>
      </c>
      <c r="K115" s="577" t="s">
        <v>457</v>
      </c>
      <c r="L115" s="603" t="s">
        <v>480</v>
      </c>
      <c r="M115" s="1144">
        <f>+V15</f>
        <v>0</v>
      </c>
      <c r="N115" s="1145"/>
      <c r="O115" s="603" t="s">
        <v>481</v>
      </c>
      <c r="P115" s="603" t="s">
        <v>482</v>
      </c>
      <c r="Q115" s="1144">
        <f>+V17</f>
        <v>0</v>
      </c>
      <c r="R115" s="1145"/>
      <c r="S115" s="1" t="s">
        <v>483</v>
      </c>
      <c r="T115" s="8"/>
      <c r="U115" s="619"/>
      <c r="V115" s="619"/>
      <c r="W115" s="619"/>
      <c r="X115" s="619"/>
      <c r="Y115" s="9"/>
      <c r="AA115" s="1143" t="e">
        <f>IF(C112="○","",ROUNDDOWN((97000*M115/Q115*Q114),0))</f>
        <v>#DIV/0!</v>
      </c>
      <c r="AB115" s="1143"/>
      <c r="AC115" s="1143"/>
      <c r="AD115" s="1143"/>
      <c r="AE115" s="1143"/>
    </row>
    <row r="116" spans="2:39" ht="8.25" customHeight="1">
      <c r="B116" s="2"/>
      <c r="M116" s="577"/>
      <c r="P116" s="603"/>
      <c r="T116" s="2"/>
      <c r="U116" s="162"/>
      <c r="V116" s="162"/>
      <c r="W116" s="162"/>
      <c r="X116" s="162"/>
      <c r="Y116" s="9"/>
    </row>
    <row r="117" spans="2:39" ht="13.5" customHeight="1" thickBot="1">
      <c r="B117" s="2"/>
      <c r="C117" s="73"/>
      <c r="D117" s="394" t="s">
        <v>540</v>
      </c>
      <c r="M117" s="577"/>
      <c r="P117" s="603"/>
      <c r="T117" s="2"/>
      <c r="U117" s="162"/>
      <c r="V117" s="162"/>
      <c r="W117" s="162"/>
      <c r="X117" s="162"/>
      <c r="Y117" s="9"/>
    </row>
    <row r="118" spans="2:39" ht="15" customHeight="1" thickBot="1">
      <c r="B118" s="2"/>
      <c r="C118" s="31"/>
      <c r="D118" s="73" t="s">
        <v>485</v>
      </c>
      <c r="M118" s="577"/>
      <c r="P118" s="603"/>
      <c r="T118" s="2"/>
      <c r="U118" s="162"/>
      <c r="V118" s="162"/>
      <c r="W118" s="162"/>
      <c r="X118" s="162"/>
      <c r="Y118" s="9"/>
    </row>
    <row r="119" spans="2:39" ht="15" customHeight="1">
      <c r="B119" s="2"/>
      <c r="C119" s="363" t="s">
        <v>541</v>
      </c>
      <c r="L119" s="175"/>
      <c r="M119" s="175"/>
      <c r="N119" s="175"/>
      <c r="O119" s="175"/>
      <c r="P119" s="175"/>
      <c r="T119" s="2"/>
      <c r="U119" s="162"/>
      <c r="V119" s="162"/>
      <c r="W119" s="162"/>
      <c r="X119" s="162"/>
      <c r="Y119" s="9"/>
    </row>
    <row r="120" spans="2:39" ht="15" customHeight="1" thickBot="1">
      <c r="B120" s="2"/>
      <c r="D120" s="175"/>
      <c r="E120" s="1137"/>
      <c r="F120" s="1137"/>
      <c r="G120" s="1137"/>
      <c r="H120" s="1137"/>
      <c r="K120" s="842" t="s">
        <v>487</v>
      </c>
      <c r="L120" s="842"/>
      <c r="M120" s="842"/>
      <c r="N120" s="842"/>
      <c r="O120" s="842"/>
      <c r="P120" s="842"/>
      <c r="Q120" s="1266">
        <f>U28</f>
        <v>0</v>
      </c>
      <c r="R120" s="1266"/>
      <c r="S120" s="1" t="s">
        <v>386</v>
      </c>
      <c r="T120" s="8" t="s">
        <v>478</v>
      </c>
      <c r="U120" s="1264">
        <f>IF($C118=1,0,IF(C121="○",0,IF($U28&gt;19,538000,IF($U28&gt;1,269000,IF($U28=0,0,179000)))))</f>
        <v>0</v>
      </c>
      <c r="V120" s="1264"/>
      <c r="W120" s="1264"/>
      <c r="X120" s="1264"/>
      <c r="Y120" s="9" t="s">
        <v>479</v>
      </c>
    </row>
    <row r="121" spans="2:39" ht="15" customHeight="1" thickBot="1">
      <c r="B121" s="2"/>
      <c r="C121" s="176"/>
      <c r="D121" s="1138" t="s">
        <v>488</v>
      </c>
      <c r="E121" s="1138"/>
      <c r="F121" s="1138"/>
      <c r="G121" s="1138"/>
      <c r="H121" s="1138"/>
      <c r="I121" s="1138"/>
      <c r="J121" s="1138"/>
      <c r="K121" s="1138"/>
      <c r="L121" s="1138"/>
      <c r="M121" s="1138"/>
      <c r="N121" s="1138"/>
      <c r="O121" s="1138"/>
      <c r="P121" s="1138"/>
      <c r="Q121" s="1138"/>
      <c r="R121" s="1138"/>
      <c r="S121" s="1139"/>
      <c r="T121" s="8" t="s">
        <v>478</v>
      </c>
      <c r="U121" s="1264">
        <f>IF(C118=1,0,IF(C121="○",1076000,0))</f>
        <v>0</v>
      </c>
      <c r="V121" s="1264"/>
      <c r="W121" s="1264"/>
      <c r="X121" s="1264"/>
      <c r="Y121" s="9" t="s">
        <v>479</v>
      </c>
    </row>
    <row r="122" spans="2:39" ht="7.5" customHeight="1">
      <c r="B122" s="2"/>
      <c r="D122" s="1138"/>
      <c r="E122" s="1138"/>
      <c r="F122" s="1138"/>
      <c r="G122" s="1138"/>
      <c r="H122" s="1138"/>
      <c r="I122" s="1138"/>
      <c r="J122" s="1138"/>
      <c r="K122" s="1138"/>
      <c r="L122" s="1138"/>
      <c r="M122" s="1138"/>
      <c r="N122" s="1138"/>
      <c r="O122" s="1138"/>
      <c r="P122" s="1138"/>
      <c r="Q122" s="1138"/>
      <c r="R122" s="1138"/>
      <c r="S122" s="1139"/>
      <c r="T122" s="8"/>
      <c r="U122" s="619"/>
      <c r="V122" s="619"/>
      <c r="W122" s="619"/>
      <c r="X122" s="619"/>
      <c r="Y122" s="9"/>
    </row>
    <row r="123" spans="2:39" ht="15" customHeight="1">
      <c r="B123" s="2"/>
      <c r="D123" s="175"/>
      <c r="E123" s="175"/>
      <c r="T123" s="2"/>
      <c r="U123" s="162"/>
      <c r="V123" s="162"/>
      <c r="W123" s="162"/>
      <c r="X123" s="162"/>
      <c r="Y123" s="9"/>
    </row>
    <row r="124" spans="2:39" ht="15" customHeight="1">
      <c r="B124" s="2"/>
      <c r="C124" s="363" t="s">
        <v>542</v>
      </c>
      <c r="T124" s="8" t="s">
        <v>478</v>
      </c>
      <c r="U124" s="1264">
        <f>U125+U127</f>
        <v>0</v>
      </c>
      <c r="V124" s="1264"/>
      <c r="W124" s="1264"/>
      <c r="X124" s="1264"/>
      <c r="Y124" s="9" t="s">
        <v>479</v>
      </c>
    </row>
    <row r="125" spans="2:39" ht="15" customHeight="1">
      <c r="B125" s="2"/>
      <c r="D125" s="1" t="s">
        <v>490</v>
      </c>
      <c r="T125" s="8" t="s">
        <v>190</v>
      </c>
      <c r="U125" s="1264">
        <f>IF($I$7="",0,IF(C118=1,0,240000))</f>
        <v>0</v>
      </c>
      <c r="V125" s="1264"/>
      <c r="W125" s="1264"/>
      <c r="X125" s="1264"/>
      <c r="Y125" s="9" t="s">
        <v>191</v>
      </c>
      <c r="AJ125" s="1">
        <v>0</v>
      </c>
    </row>
    <row r="126" spans="2:39" ht="15" customHeight="1">
      <c r="B126" s="2"/>
      <c r="D126" s="1" t="s">
        <v>491</v>
      </c>
      <c r="T126" s="8"/>
      <c r="U126" s="619"/>
      <c r="V126" s="619"/>
      <c r="W126" s="619"/>
      <c r="X126" s="619"/>
      <c r="Y126" s="9"/>
    </row>
    <row r="127" spans="2:39" ht="15" customHeight="1">
      <c r="B127" s="2"/>
      <c r="E127" s="350"/>
      <c r="F127" s="350"/>
      <c r="G127" s="1265">
        <v>81000</v>
      </c>
      <c r="H127" s="1265"/>
      <c r="I127" s="1265"/>
      <c r="J127" s="1" t="s">
        <v>175</v>
      </c>
      <c r="K127" s="1" t="s">
        <v>474</v>
      </c>
      <c r="L127" s="1135" t="s">
        <v>492</v>
      </c>
      <c r="M127" s="1135"/>
      <c r="N127" s="1135"/>
      <c r="O127" s="1267">
        <v>0</v>
      </c>
      <c r="P127" s="1267"/>
      <c r="Q127" s="1" t="s">
        <v>493</v>
      </c>
      <c r="T127" s="8" t="s">
        <v>190</v>
      </c>
      <c r="U127" s="1264">
        <f>IF(C118=1,0,G127*O127)</f>
        <v>0</v>
      </c>
      <c r="V127" s="1264"/>
      <c r="W127" s="1264"/>
      <c r="X127" s="1264"/>
      <c r="Y127" s="9" t="s">
        <v>191</v>
      </c>
      <c r="AM127" s="155">
        <v>0</v>
      </c>
    </row>
    <row r="128" spans="2:39" ht="15" customHeight="1">
      <c r="B128" s="2"/>
      <c r="N128" s="12" t="s">
        <v>494</v>
      </c>
      <c r="T128" s="8"/>
      <c r="U128" s="619"/>
      <c r="V128" s="619"/>
      <c r="W128" s="619"/>
      <c r="X128" s="619"/>
      <c r="Y128" s="9"/>
      <c r="AM128" s="155">
        <v>1</v>
      </c>
    </row>
    <row r="129" spans="2:39" ht="15" customHeight="1">
      <c r="B129" s="2"/>
      <c r="C129" s="363" t="s">
        <v>543</v>
      </c>
      <c r="T129" s="2"/>
      <c r="U129" s="162"/>
      <c r="V129" s="162"/>
      <c r="W129" s="162"/>
      <c r="X129" s="162"/>
      <c r="Y129" s="9"/>
      <c r="AM129" s="155">
        <v>2</v>
      </c>
    </row>
    <row r="130" spans="2:39" ht="15.75" customHeight="1">
      <c r="B130" s="2"/>
      <c r="D130" s="577" t="s">
        <v>457</v>
      </c>
      <c r="E130" s="1265">
        <v>10000</v>
      </c>
      <c r="F130" s="1265"/>
      <c r="G130" s="1265"/>
      <c r="H130" s="1" t="s">
        <v>496</v>
      </c>
      <c r="K130" s="603" t="s">
        <v>195</v>
      </c>
      <c r="M130" s="1127" t="s">
        <v>497</v>
      </c>
      <c r="N130" s="1127"/>
      <c r="O130" s="1127"/>
      <c r="P130" s="1" t="s">
        <v>498</v>
      </c>
      <c r="Q130" s="1266">
        <f>U55</f>
        <v>0</v>
      </c>
      <c r="R130" s="1266"/>
      <c r="S130" s="1" t="s">
        <v>420</v>
      </c>
      <c r="T130" s="8" t="s">
        <v>478</v>
      </c>
      <c r="U130" s="1264">
        <f>+IF(C118=1,0,E130*Q130)</f>
        <v>0</v>
      </c>
      <c r="V130" s="1264"/>
      <c r="W130" s="1264"/>
      <c r="X130" s="1264"/>
      <c r="Y130" s="9" t="s">
        <v>479</v>
      </c>
    </row>
    <row r="131" spans="2:39" ht="15.75" customHeight="1">
      <c r="B131" s="2"/>
      <c r="D131" s="577"/>
      <c r="E131" s="620"/>
      <c r="F131" s="620"/>
      <c r="G131" s="620"/>
      <c r="K131" s="603"/>
      <c r="M131" s="600"/>
      <c r="N131" s="600"/>
      <c r="O131" s="600"/>
      <c r="Q131" s="620"/>
      <c r="R131" s="620"/>
      <c r="T131" s="8"/>
      <c r="U131" s="619"/>
      <c r="V131" s="619"/>
      <c r="W131" s="619"/>
      <c r="X131" s="619"/>
      <c r="Y131" s="9"/>
    </row>
    <row r="132" spans="2:39">
      <c r="B132" s="2"/>
      <c r="C132" s="1064" t="s">
        <v>544</v>
      </c>
      <c r="D132" s="1064"/>
      <c r="E132" s="1064"/>
      <c r="F132" s="1064"/>
      <c r="G132" s="1064"/>
      <c r="H132" s="1064"/>
      <c r="I132" s="1064"/>
      <c r="J132" s="1064"/>
      <c r="K132" s="1064"/>
      <c r="L132" s="1064"/>
      <c r="M132" s="1064"/>
      <c r="N132" s="1064"/>
      <c r="O132" s="1064"/>
      <c r="P132" s="601"/>
      <c r="Q132" s="611"/>
      <c r="R132" s="611"/>
      <c r="S132" s="168"/>
      <c r="T132" s="8"/>
      <c r="U132" s="1264"/>
      <c r="V132" s="1264"/>
      <c r="W132" s="1264"/>
      <c r="X132" s="1264"/>
      <c r="Y132" s="9"/>
    </row>
    <row r="133" spans="2:39" ht="16.5" customHeight="1">
      <c r="B133" s="2"/>
      <c r="C133" s="599"/>
      <c r="D133" s="1" t="s">
        <v>500</v>
      </c>
      <c r="F133" s="599"/>
      <c r="G133" s="599"/>
      <c r="H133" s="599"/>
      <c r="I133" s="599"/>
      <c r="J133" s="599"/>
      <c r="K133" s="599"/>
      <c r="L133" s="599"/>
      <c r="M133" s="599"/>
      <c r="N133" s="599"/>
      <c r="O133" s="599"/>
      <c r="P133" s="601"/>
      <c r="Q133" s="611"/>
      <c r="R133" s="611"/>
      <c r="S133" s="168"/>
      <c r="T133" s="8" t="s">
        <v>478</v>
      </c>
      <c r="U133" s="1264">
        <f>U134+U135</f>
        <v>0</v>
      </c>
      <c r="V133" s="1264"/>
      <c r="W133" s="1264"/>
      <c r="X133" s="1264"/>
      <c r="Y133" s="9" t="s">
        <v>479</v>
      </c>
    </row>
    <row r="134" spans="2:39" ht="25.5" customHeight="1">
      <c r="B134" s="2"/>
      <c r="E134" s="1127"/>
      <c r="F134" s="1127"/>
      <c r="G134" s="577" t="s">
        <v>457</v>
      </c>
      <c r="H134" s="1358">
        <v>120000</v>
      </c>
      <c r="I134" s="1358"/>
      <c r="J134" s="1" t="s">
        <v>501</v>
      </c>
      <c r="M134" s="611" t="s">
        <v>502</v>
      </c>
      <c r="N134" s="1098" t="s">
        <v>503</v>
      </c>
      <c r="O134" s="1129"/>
      <c r="P134" s="1129"/>
      <c r="Q134" s="1130">
        <f>U63</f>
        <v>0</v>
      </c>
      <c r="R134" s="1130"/>
      <c r="S134" s="168" t="s">
        <v>432</v>
      </c>
      <c r="T134" s="167" t="s">
        <v>190</v>
      </c>
      <c r="U134" s="1263">
        <f>H134*Q134</f>
        <v>0</v>
      </c>
      <c r="V134" s="1263"/>
      <c r="W134" s="1263"/>
      <c r="X134" s="1263"/>
      <c r="Y134" s="168" t="s">
        <v>191</v>
      </c>
    </row>
    <row r="135" spans="2:39" ht="25.5" customHeight="1">
      <c r="B135" s="2"/>
      <c r="E135" s="1127"/>
      <c r="F135" s="1127"/>
      <c r="G135" s="577" t="s">
        <v>457</v>
      </c>
      <c r="H135" s="1358">
        <v>30000</v>
      </c>
      <c r="I135" s="1358"/>
      <c r="J135" s="1" t="s">
        <v>496</v>
      </c>
      <c r="M135" s="611" t="s">
        <v>502</v>
      </c>
      <c r="N135" s="1098" t="s">
        <v>504</v>
      </c>
      <c r="O135" s="1129"/>
      <c r="P135" s="1129"/>
      <c r="Q135" s="1130">
        <f>U64</f>
        <v>0</v>
      </c>
      <c r="R135" s="1130"/>
      <c r="S135" s="168" t="s">
        <v>420</v>
      </c>
      <c r="T135" s="167" t="s">
        <v>190</v>
      </c>
      <c r="U135" s="1263">
        <f>H135*Q135</f>
        <v>0</v>
      </c>
      <c r="V135" s="1263"/>
      <c r="W135" s="1263"/>
      <c r="X135" s="1263"/>
      <c r="Y135" s="168" t="s">
        <v>191</v>
      </c>
    </row>
    <row r="136" spans="2:39" ht="12.75" customHeight="1">
      <c r="B136" s="2"/>
      <c r="E136" s="600"/>
      <c r="F136" s="600"/>
      <c r="G136" s="577"/>
      <c r="H136" s="617"/>
      <c r="I136" s="617"/>
      <c r="M136" s="611"/>
      <c r="N136" s="596"/>
      <c r="O136" s="601"/>
      <c r="P136" s="601"/>
      <c r="Q136" s="602"/>
      <c r="R136" s="602"/>
      <c r="S136" s="168"/>
      <c r="T136" s="167"/>
      <c r="U136" s="618"/>
      <c r="V136" s="618"/>
      <c r="W136" s="618"/>
      <c r="X136" s="618"/>
      <c r="Y136" s="168"/>
    </row>
    <row r="137" spans="2:39" ht="15" customHeight="1">
      <c r="B137" s="2"/>
      <c r="D137" s="1" t="s">
        <v>505</v>
      </c>
      <c r="F137" s="599"/>
      <c r="G137" s="599"/>
      <c r="H137" s="599"/>
      <c r="I137" s="599"/>
      <c r="J137" s="599"/>
      <c r="K137" s="599"/>
      <c r="L137" s="599"/>
      <c r="M137" s="599"/>
      <c r="N137" s="599"/>
      <c r="O137" s="599"/>
      <c r="P137" s="601"/>
      <c r="Q137" s="602"/>
      <c r="R137" s="602"/>
      <c r="S137" s="168"/>
      <c r="T137" s="8" t="s">
        <v>478</v>
      </c>
      <c r="U137" s="1264">
        <f>U138+U139</f>
        <v>0</v>
      </c>
      <c r="V137" s="1264"/>
      <c r="W137" s="1264"/>
      <c r="X137" s="1264"/>
      <c r="Y137" s="9" t="s">
        <v>479</v>
      </c>
    </row>
    <row r="138" spans="2:39" ht="27.75" customHeight="1">
      <c r="B138" s="2"/>
      <c r="E138" s="1127"/>
      <c r="F138" s="1127"/>
      <c r="G138" s="577" t="s">
        <v>457</v>
      </c>
      <c r="H138" s="1358">
        <v>20000</v>
      </c>
      <c r="I138" s="1358"/>
      <c r="J138" s="1" t="s">
        <v>501</v>
      </c>
      <c r="M138" s="611" t="s">
        <v>502</v>
      </c>
      <c r="N138" s="1098" t="s">
        <v>506</v>
      </c>
      <c r="O138" s="1129"/>
      <c r="P138" s="1129"/>
      <c r="Q138" s="1130">
        <f>U65</f>
        <v>0</v>
      </c>
      <c r="R138" s="1130"/>
      <c r="S138" s="168" t="s">
        <v>432</v>
      </c>
      <c r="T138" s="167" t="s">
        <v>190</v>
      </c>
      <c r="U138" s="1263">
        <f>H138*Q138</f>
        <v>0</v>
      </c>
      <c r="V138" s="1263"/>
      <c r="W138" s="1263"/>
      <c r="X138" s="1263"/>
      <c r="Y138" s="168" t="s">
        <v>191</v>
      </c>
    </row>
    <row r="139" spans="2:39" ht="27.75" customHeight="1">
      <c r="B139" s="2"/>
      <c r="E139" s="1127"/>
      <c r="F139" s="1127"/>
      <c r="G139" s="577" t="s">
        <v>457</v>
      </c>
      <c r="H139" s="1358">
        <v>5000</v>
      </c>
      <c r="I139" s="1358"/>
      <c r="J139" s="1" t="s">
        <v>496</v>
      </c>
      <c r="M139" s="611" t="s">
        <v>502</v>
      </c>
      <c r="N139" s="1098" t="s">
        <v>507</v>
      </c>
      <c r="O139" s="1129"/>
      <c r="P139" s="1129"/>
      <c r="Q139" s="1130">
        <f>U66</f>
        <v>0</v>
      </c>
      <c r="R139" s="1130"/>
      <c r="S139" s="168" t="s">
        <v>420</v>
      </c>
      <c r="T139" s="167" t="s">
        <v>190</v>
      </c>
      <c r="U139" s="1263">
        <f>H139*Q139</f>
        <v>0</v>
      </c>
      <c r="V139" s="1263"/>
      <c r="W139" s="1263"/>
      <c r="X139" s="1263"/>
      <c r="Y139" s="168" t="s">
        <v>191</v>
      </c>
    </row>
    <row r="140" spans="2:39" ht="13.5" customHeight="1">
      <c r="B140" s="2"/>
      <c r="E140" s="600"/>
      <c r="F140" s="600"/>
      <c r="G140" s="577"/>
      <c r="H140" s="617"/>
      <c r="I140" s="617"/>
      <c r="M140" s="611"/>
      <c r="N140" s="596"/>
      <c r="O140" s="601"/>
      <c r="P140" s="601"/>
      <c r="Q140" s="602"/>
      <c r="R140" s="602"/>
      <c r="S140" s="168"/>
      <c r="T140" s="167"/>
      <c r="U140" s="618"/>
      <c r="V140" s="618"/>
      <c r="W140" s="618"/>
      <c r="X140" s="618"/>
      <c r="Y140" s="168"/>
    </row>
    <row r="141" spans="2:39">
      <c r="B141" s="2"/>
      <c r="C141" s="1064" t="s">
        <v>545</v>
      </c>
      <c r="D141" s="1064"/>
      <c r="E141" s="1064"/>
      <c r="F141" s="1064"/>
      <c r="G141" s="1064"/>
      <c r="H141" s="1064"/>
      <c r="I141" s="1064"/>
      <c r="J141" s="1064"/>
      <c r="K141" s="1064"/>
      <c r="L141" s="1064"/>
      <c r="M141" s="1064"/>
      <c r="N141" s="1064"/>
      <c r="O141" s="1064"/>
      <c r="P141" s="601"/>
      <c r="Q141" s="602"/>
      <c r="R141" s="602"/>
      <c r="S141" s="168"/>
      <c r="T141" s="8"/>
      <c r="U141" s="1264"/>
      <c r="V141" s="1264"/>
      <c r="W141" s="1264"/>
      <c r="X141" s="1264"/>
      <c r="Y141" s="9"/>
    </row>
    <row r="142" spans="2:39" ht="14.25" customHeight="1">
      <c r="B142" s="2"/>
      <c r="C142" s="599"/>
      <c r="D142" s="1" t="s">
        <v>500</v>
      </c>
      <c r="F142" s="599"/>
      <c r="G142" s="599"/>
      <c r="H142" s="599"/>
      <c r="I142" s="599"/>
      <c r="J142" s="599"/>
      <c r="K142" s="599"/>
      <c r="L142" s="599"/>
      <c r="M142" s="599"/>
      <c r="N142" s="599"/>
      <c r="O142" s="599"/>
      <c r="P142" s="601"/>
      <c r="Q142" s="602"/>
      <c r="R142" s="602"/>
      <c r="S142" s="168"/>
      <c r="T142" s="8" t="s">
        <v>478</v>
      </c>
      <c r="U142" s="1264">
        <f>U143+U144</f>
        <v>0</v>
      </c>
      <c r="V142" s="1264"/>
      <c r="W142" s="1264"/>
      <c r="X142" s="1264"/>
      <c r="Y142" s="9" t="s">
        <v>479</v>
      </c>
    </row>
    <row r="143" spans="2:39" ht="25.5" customHeight="1">
      <c r="B143" s="2"/>
      <c r="E143" s="1127"/>
      <c r="F143" s="1127"/>
      <c r="G143" s="577" t="s">
        <v>457</v>
      </c>
      <c r="H143" s="1358">
        <v>120000</v>
      </c>
      <c r="I143" s="1358"/>
      <c r="J143" s="1" t="s">
        <v>501</v>
      </c>
      <c r="M143" s="611" t="s">
        <v>502</v>
      </c>
      <c r="N143" s="1098" t="s">
        <v>509</v>
      </c>
      <c r="O143" s="1129"/>
      <c r="P143" s="1129"/>
      <c r="Q143" s="1130">
        <f>U68</f>
        <v>0</v>
      </c>
      <c r="R143" s="1130"/>
      <c r="S143" s="168" t="s">
        <v>432</v>
      </c>
      <c r="T143" s="167" t="s">
        <v>190</v>
      </c>
      <c r="U143" s="1263">
        <f>H143*Q143</f>
        <v>0</v>
      </c>
      <c r="V143" s="1263"/>
      <c r="W143" s="1263"/>
      <c r="X143" s="1263"/>
      <c r="Y143" s="168" t="s">
        <v>191</v>
      </c>
    </row>
    <row r="144" spans="2:39" ht="25.5" customHeight="1">
      <c r="B144" s="2"/>
      <c r="E144" s="1127"/>
      <c r="F144" s="1127"/>
      <c r="G144" s="577" t="s">
        <v>457</v>
      </c>
      <c r="H144" s="1358">
        <v>30000</v>
      </c>
      <c r="I144" s="1358"/>
      <c r="J144" s="1" t="s">
        <v>496</v>
      </c>
      <c r="M144" s="611" t="s">
        <v>502</v>
      </c>
      <c r="N144" s="1098" t="s">
        <v>510</v>
      </c>
      <c r="O144" s="1129"/>
      <c r="P144" s="1129"/>
      <c r="Q144" s="1130">
        <f>U69</f>
        <v>0</v>
      </c>
      <c r="R144" s="1130"/>
      <c r="S144" s="168" t="s">
        <v>420</v>
      </c>
      <c r="T144" s="167" t="s">
        <v>190</v>
      </c>
      <c r="U144" s="1263">
        <f>H144*Q144</f>
        <v>0</v>
      </c>
      <c r="V144" s="1263"/>
      <c r="W144" s="1263"/>
      <c r="X144" s="1263"/>
      <c r="Y144" s="168" t="s">
        <v>191</v>
      </c>
    </row>
    <row r="145" spans="2:28" ht="14.25" customHeight="1">
      <c r="B145" s="2"/>
      <c r="E145" s="600"/>
      <c r="F145" s="600"/>
      <c r="G145" s="577"/>
      <c r="H145" s="617"/>
      <c r="I145" s="617"/>
      <c r="M145" s="611"/>
      <c r="N145" s="596"/>
      <c r="O145" s="601"/>
      <c r="P145" s="601"/>
      <c r="Q145" s="602"/>
      <c r="R145" s="602"/>
      <c r="S145" s="168"/>
      <c r="T145" s="167"/>
      <c r="U145" s="618"/>
      <c r="V145" s="618"/>
      <c r="W145" s="618"/>
      <c r="X145" s="618"/>
      <c r="Y145" s="168"/>
    </row>
    <row r="146" spans="2:28" ht="15" customHeight="1">
      <c r="B146" s="2"/>
      <c r="D146" s="1" t="s">
        <v>505</v>
      </c>
      <c r="F146" s="599"/>
      <c r="G146" s="599"/>
      <c r="H146" s="599"/>
      <c r="I146" s="599"/>
      <c r="J146" s="599"/>
      <c r="K146" s="599"/>
      <c r="L146" s="599"/>
      <c r="M146" s="599"/>
      <c r="N146" s="599"/>
      <c r="O146" s="599"/>
      <c r="P146" s="601"/>
      <c r="Q146" s="602"/>
      <c r="R146" s="602"/>
      <c r="S146" s="168"/>
      <c r="T146" s="8" t="s">
        <v>478</v>
      </c>
      <c r="U146" s="1264">
        <f>U147+U148</f>
        <v>0</v>
      </c>
      <c r="V146" s="1264"/>
      <c r="W146" s="1264"/>
      <c r="X146" s="1264"/>
      <c r="Y146" s="9" t="s">
        <v>479</v>
      </c>
    </row>
    <row r="147" spans="2:28" ht="27.75" customHeight="1">
      <c r="B147" s="2"/>
      <c r="E147" s="1127"/>
      <c r="F147" s="1127"/>
      <c r="G147" s="577" t="s">
        <v>457</v>
      </c>
      <c r="H147" s="1358">
        <v>20000</v>
      </c>
      <c r="I147" s="1358"/>
      <c r="J147" s="1" t="s">
        <v>501</v>
      </c>
      <c r="M147" s="611" t="s">
        <v>502</v>
      </c>
      <c r="N147" s="1098" t="s">
        <v>511</v>
      </c>
      <c r="O147" s="1129"/>
      <c r="P147" s="1129"/>
      <c r="Q147" s="1130">
        <f>U70</f>
        <v>0</v>
      </c>
      <c r="R147" s="1130"/>
      <c r="S147" s="168" t="s">
        <v>432</v>
      </c>
      <c r="T147" s="167" t="s">
        <v>190</v>
      </c>
      <c r="U147" s="1263">
        <f>H147*Q147</f>
        <v>0</v>
      </c>
      <c r="V147" s="1263"/>
      <c r="W147" s="1263"/>
      <c r="X147" s="1263"/>
      <c r="Y147" s="168" t="s">
        <v>191</v>
      </c>
    </row>
    <row r="148" spans="2:28" ht="27.75" customHeight="1">
      <c r="B148" s="2"/>
      <c r="E148" s="1127"/>
      <c r="F148" s="1127"/>
      <c r="G148" s="577" t="s">
        <v>457</v>
      </c>
      <c r="H148" s="1358">
        <v>5000</v>
      </c>
      <c r="I148" s="1358"/>
      <c r="J148" s="1" t="s">
        <v>496</v>
      </c>
      <c r="M148" s="611" t="s">
        <v>502</v>
      </c>
      <c r="N148" s="1098" t="s">
        <v>512</v>
      </c>
      <c r="O148" s="1129"/>
      <c r="P148" s="1129"/>
      <c r="Q148" s="1130">
        <f>U71</f>
        <v>0</v>
      </c>
      <c r="R148" s="1130"/>
      <c r="S148" s="168" t="s">
        <v>420</v>
      </c>
      <c r="T148" s="167" t="s">
        <v>190</v>
      </c>
      <c r="U148" s="1263">
        <f>H148*Q148</f>
        <v>0</v>
      </c>
      <c r="V148" s="1263"/>
      <c r="W148" s="1263"/>
      <c r="X148" s="1263"/>
      <c r="Y148" s="168" t="s">
        <v>191</v>
      </c>
    </row>
    <row r="149" spans="2:28" ht="8.25" customHeight="1">
      <c r="B149" s="2"/>
      <c r="C149" s="1114"/>
      <c r="D149" s="1114"/>
      <c r="E149" s="1114"/>
      <c r="F149" s="1114"/>
      <c r="G149" s="1114"/>
      <c r="H149" s="1114"/>
      <c r="I149" s="1114"/>
      <c r="J149" s="1114"/>
      <c r="K149" s="1114"/>
      <c r="L149" s="1114"/>
      <c r="M149" s="1114"/>
      <c r="N149" s="1114"/>
      <c r="O149" s="1114"/>
      <c r="P149" s="620"/>
      <c r="Q149" s="620"/>
      <c r="R149" s="620"/>
      <c r="S149" s="9"/>
      <c r="T149" s="8"/>
      <c r="U149" s="619"/>
      <c r="V149" s="619"/>
      <c r="W149" s="619"/>
      <c r="X149" s="619"/>
      <c r="Y149" s="9"/>
    </row>
    <row r="150" spans="2:28" ht="9" customHeight="1">
      <c r="B150" s="2"/>
      <c r="D150" s="603"/>
      <c r="E150" s="600"/>
      <c r="F150" s="600"/>
      <c r="G150" s="577"/>
      <c r="H150" s="617"/>
      <c r="I150" s="617"/>
      <c r="M150" s="585"/>
      <c r="N150" s="598"/>
      <c r="O150" s="70"/>
      <c r="P150" s="70"/>
      <c r="Q150" s="611"/>
      <c r="R150" s="611"/>
      <c r="T150" s="167"/>
      <c r="U150" s="618"/>
      <c r="V150" s="618"/>
      <c r="W150" s="618"/>
      <c r="X150" s="618"/>
      <c r="Y150" s="168"/>
    </row>
    <row r="151" spans="2:28" ht="15" customHeight="1">
      <c r="B151" s="2"/>
      <c r="K151" s="1" t="s">
        <v>513</v>
      </c>
      <c r="P151" s="576"/>
      <c r="Q151" s="603"/>
      <c r="R151" s="603"/>
      <c r="S151" s="604"/>
      <c r="T151" s="8" t="s">
        <v>478</v>
      </c>
      <c r="U151" s="1261" t="e">
        <f>IF(P160="〇",(U76+U105+U109+U114+U120+U121+U124+U130+U133+U137+U142+U146)*0.8,U76+U105+U109+U114+U120+U121+U124+U130+U133+U137+U142+U146)</f>
        <v>#VALUE!</v>
      </c>
      <c r="V151" s="1261"/>
      <c r="W151" s="1261"/>
      <c r="X151" s="1261"/>
      <c r="Y151" s="9" t="s">
        <v>479</v>
      </c>
      <c r="AB151" s="82" t="e">
        <f>U151</f>
        <v>#VALUE!</v>
      </c>
    </row>
    <row r="152" spans="2:28" ht="6" customHeight="1" thickBot="1">
      <c r="B152" s="184"/>
      <c r="C152" s="185"/>
      <c r="D152" s="185"/>
      <c r="E152" s="185"/>
      <c r="F152" s="185"/>
      <c r="G152" s="185"/>
      <c r="H152" s="185"/>
      <c r="I152" s="185"/>
      <c r="J152" s="185"/>
      <c r="K152" s="185"/>
      <c r="L152" s="185"/>
      <c r="M152" s="185"/>
      <c r="N152" s="185"/>
      <c r="O152" s="185"/>
      <c r="P152" s="185"/>
      <c r="Q152" s="185"/>
      <c r="R152" s="185"/>
      <c r="S152" s="186"/>
      <c r="T152" s="184"/>
      <c r="U152" s="185"/>
      <c r="V152" s="185"/>
      <c r="W152" s="185"/>
      <c r="X152" s="185"/>
      <c r="Y152" s="186"/>
    </row>
    <row r="153" spans="2:28" ht="30" customHeight="1" thickTop="1">
      <c r="B153" s="1115" t="s">
        <v>514</v>
      </c>
      <c r="C153" s="1116"/>
      <c r="D153" s="1116"/>
      <c r="E153" s="1116"/>
      <c r="F153" s="1116"/>
      <c r="G153" s="1116"/>
      <c r="H153" s="1116"/>
      <c r="I153" s="1119"/>
      <c r="J153" s="1119"/>
      <c r="K153" s="1119"/>
      <c r="L153" s="1119"/>
      <c r="M153" s="1119"/>
      <c r="N153" s="1356"/>
      <c r="O153" s="1356"/>
      <c r="P153" s="1356"/>
      <c r="Q153" s="1356"/>
      <c r="R153" s="1356"/>
      <c r="S153" s="32"/>
      <c r="T153" s="1121" t="s">
        <v>515</v>
      </c>
      <c r="U153" s="1122"/>
      <c r="V153" s="1122"/>
      <c r="W153" s="1122"/>
      <c r="X153" s="1122"/>
      <c r="Y153" s="1123"/>
    </row>
    <row r="154" spans="2:28" ht="30" customHeight="1" thickBot="1">
      <c r="B154" s="1117"/>
      <c r="C154" s="1118"/>
      <c r="D154" s="1118"/>
      <c r="E154" s="1118"/>
      <c r="F154" s="1118"/>
      <c r="G154" s="1118"/>
      <c r="H154" s="1124" t="s">
        <v>516</v>
      </c>
      <c r="I154" s="1125"/>
      <c r="J154" s="1125"/>
      <c r="K154" s="1125"/>
      <c r="L154" s="1125"/>
      <c r="M154" s="1125"/>
      <c r="N154" s="1357">
        <f>'第4号様式別紙2-3（臨床研修（医師）実績報告）'!F10</f>
        <v>0</v>
      </c>
      <c r="O154" s="1357"/>
      <c r="P154" s="1357"/>
      <c r="Q154" s="1357"/>
      <c r="R154" s="1357"/>
      <c r="S154" s="9" t="s">
        <v>175</v>
      </c>
      <c r="T154" s="1103"/>
      <c r="U154" s="1104"/>
      <c r="V154" s="1104"/>
      <c r="W154" s="1104"/>
      <c r="X154" s="1104"/>
      <c r="Y154" s="1105"/>
      <c r="AB154" s="187" t="e">
        <f>U151</f>
        <v>#VALUE!</v>
      </c>
    </row>
    <row r="155" spans="2:28" ht="17.25" customHeight="1">
      <c r="B155" s="33"/>
      <c r="C155" s="34"/>
      <c r="D155" s="34"/>
      <c r="E155" s="34"/>
      <c r="F155" s="34"/>
      <c r="G155" s="34"/>
      <c r="H155" s="34"/>
      <c r="I155" s="34"/>
      <c r="J155" s="97" t="s">
        <v>546</v>
      </c>
      <c r="S155" s="9"/>
      <c r="T155" s="8" t="s">
        <v>478</v>
      </c>
      <c r="U155" s="1259">
        <f>ROUNDDOWN(IF(N154&gt;7200000,U151*0.8,0),0)</f>
        <v>0</v>
      </c>
      <c r="V155" s="1259"/>
      <c r="W155" s="1259"/>
      <c r="X155" s="1259"/>
      <c r="Y155" s="9" t="s">
        <v>479</v>
      </c>
      <c r="AB155" s="187">
        <f>U155</f>
        <v>0</v>
      </c>
    </row>
    <row r="156" spans="2:28" ht="28.5" customHeight="1">
      <c r="B156" s="11"/>
      <c r="C156" s="35"/>
      <c r="D156" s="35"/>
      <c r="E156" s="35"/>
      <c r="F156" s="35"/>
      <c r="G156" s="35"/>
      <c r="H156" s="1101" t="s">
        <v>547</v>
      </c>
      <c r="I156" s="1101"/>
      <c r="J156" s="1101"/>
      <c r="K156" s="1101"/>
      <c r="L156" s="1101"/>
      <c r="M156" s="1101"/>
      <c r="N156" s="1101"/>
      <c r="O156" s="1101"/>
      <c r="P156" s="1101"/>
      <c r="Q156" s="1101"/>
      <c r="R156" s="1101"/>
      <c r="S156" s="1102"/>
      <c r="T156" s="1103" t="s">
        <v>519</v>
      </c>
      <c r="U156" s="1104"/>
      <c r="V156" s="1104"/>
      <c r="W156" s="1104"/>
      <c r="X156" s="1104"/>
      <c r="Y156" s="1105"/>
      <c r="AB156" s="82">
        <f>U158</f>
        <v>0</v>
      </c>
    </row>
    <row r="157" spans="2:28" ht="30" customHeight="1">
      <c r="B157" s="1106" t="s">
        <v>520</v>
      </c>
      <c r="C157" s="1107"/>
      <c r="D157" s="1107"/>
      <c r="E157" s="1107"/>
      <c r="F157" s="1107"/>
      <c r="G157" s="1107"/>
      <c r="H157" s="1110"/>
      <c r="I157" s="1110"/>
      <c r="J157" s="1110"/>
      <c r="K157" s="36"/>
      <c r="L157" s="36"/>
      <c r="M157" s="36"/>
      <c r="N157" s="37"/>
      <c r="O157" s="37"/>
      <c r="P157" s="37"/>
      <c r="Q157" s="37"/>
      <c r="R157" s="37"/>
      <c r="S157" s="38"/>
      <c r="T157" s="1103"/>
      <c r="U157" s="1104"/>
      <c r="V157" s="1104"/>
      <c r="W157" s="1104"/>
      <c r="X157" s="1104"/>
      <c r="Y157" s="1105"/>
    </row>
    <row r="158" spans="2:28" ht="30" customHeight="1" thickBot="1">
      <c r="B158" s="1108"/>
      <c r="C158" s="1109"/>
      <c r="D158" s="1109"/>
      <c r="E158" s="1109"/>
      <c r="F158" s="1109"/>
      <c r="G158" s="1109"/>
      <c r="H158" s="1111"/>
      <c r="I158" s="1112"/>
      <c r="J158" s="1112"/>
      <c r="K158" s="1112"/>
      <c r="L158" s="1112"/>
      <c r="M158" s="1112"/>
      <c r="N158" s="1355"/>
      <c r="O158" s="1355"/>
      <c r="P158" s="1355"/>
      <c r="Q158" s="1355"/>
      <c r="R158" s="1355"/>
      <c r="S158" s="9" t="s">
        <v>384</v>
      </c>
      <c r="T158" s="8" t="s">
        <v>478</v>
      </c>
      <c r="U158" s="1259">
        <f>ROUNDDOWN(IF(AND(N154&gt;6300000,N154&lt;=7200000),U151*0.9,0),0)</f>
        <v>0</v>
      </c>
      <c r="V158" s="1259"/>
      <c r="W158" s="1259"/>
      <c r="X158" s="1259"/>
      <c r="Y158" s="9" t="s">
        <v>479</v>
      </c>
    </row>
    <row r="159" spans="2:28" ht="43.5" customHeight="1">
      <c r="B159" s="1097" t="s">
        <v>521</v>
      </c>
      <c r="C159" s="1098"/>
      <c r="D159" s="1098"/>
      <c r="E159" s="1098"/>
      <c r="F159" s="1098"/>
      <c r="G159" s="1098"/>
      <c r="H159" s="1098"/>
      <c r="I159" s="1098"/>
      <c r="J159" s="1098"/>
      <c r="K159" s="1098"/>
      <c r="L159" s="1098"/>
      <c r="M159" s="1098"/>
      <c r="N159" s="1098"/>
      <c r="O159" s="1098"/>
      <c r="P159" s="1098"/>
      <c r="Q159" s="1098"/>
      <c r="R159" s="1098"/>
      <c r="S159" s="1099"/>
      <c r="T159" s="8"/>
      <c r="U159" s="351"/>
      <c r="V159" s="351"/>
      <c r="W159" s="351"/>
      <c r="X159" s="351"/>
      <c r="Y159" s="9"/>
    </row>
    <row r="160" spans="2:28" ht="48" customHeight="1">
      <c r="B160" s="1097" t="s">
        <v>769</v>
      </c>
      <c r="C160" s="1098"/>
      <c r="D160" s="1098"/>
      <c r="E160" s="1098"/>
      <c r="F160" s="1098"/>
      <c r="G160" s="1098"/>
      <c r="H160" s="1098"/>
      <c r="I160" s="1098"/>
      <c r="J160" s="1098"/>
      <c r="K160" s="1098"/>
      <c r="L160" s="1098"/>
      <c r="M160" s="1098"/>
      <c r="N160" s="1098"/>
      <c r="O160" s="596"/>
      <c r="P160" s="1260"/>
      <c r="Q160" s="1260"/>
      <c r="R160" s="596"/>
      <c r="S160" s="597"/>
      <c r="T160" s="8"/>
      <c r="U160" s="351"/>
      <c r="V160" s="351"/>
      <c r="W160" s="351"/>
      <c r="X160" s="351"/>
      <c r="Y160" s="9"/>
    </row>
    <row r="161" spans="2:25" ht="9.75" customHeight="1">
      <c r="B161" s="610"/>
      <c r="C161" s="609"/>
      <c r="D161" s="609"/>
      <c r="E161" s="609"/>
      <c r="F161" s="609"/>
      <c r="G161" s="609"/>
      <c r="H161" s="609"/>
      <c r="I161" s="609"/>
      <c r="J161" s="609"/>
      <c r="K161" s="609"/>
      <c r="L161" s="609"/>
      <c r="M161" s="609"/>
      <c r="N161" s="609"/>
      <c r="O161" s="596"/>
      <c r="P161" s="759"/>
      <c r="Q161" s="766"/>
      <c r="R161" s="766"/>
      <c r="S161" s="597"/>
      <c r="T161" s="8"/>
      <c r="U161" s="351"/>
      <c r="V161" s="351"/>
      <c r="W161" s="351"/>
      <c r="X161" s="351"/>
      <c r="Y161" s="9"/>
    </row>
    <row r="162" spans="2:25" ht="48" customHeight="1">
      <c r="B162" s="1353" t="s">
        <v>770</v>
      </c>
      <c r="C162" s="1354"/>
      <c r="D162" s="1354"/>
      <c r="E162" s="1354"/>
      <c r="F162" s="1354"/>
      <c r="G162" s="1354"/>
      <c r="H162" s="1354"/>
      <c r="I162" s="1354"/>
      <c r="J162" s="1354"/>
      <c r="K162" s="1354"/>
      <c r="L162" s="1354"/>
      <c r="M162" s="1354"/>
      <c r="N162" s="1354"/>
      <c r="O162" s="41"/>
      <c r="P162" s="1257"/>
      <c r="Q162" s="1258"/>
      <c r="R162" s="41"/>
      <c r="S162" s="42"/>
      <c r="T162" s="11"/>
      <c r="U162" s="35"/>
      <c r="V162" s="35"/>
      <c r="W162" s="35"/>
      <c r="X162" s="35"/>
      <c r="Y162" s="43"/>
    </row>
    <row r="163" spans="2:25" ht="15.75" customHeight="1">
      <c r="B163" s="188" t="s">
        <v>215</v>
      </c>
      <c r="C163" s="189"/>
      <c r="D163" s="189"/>
      <c r="E163" s="189"/>
      <c r="F163" s="189"/>
      <c r="G163" s="189"/>
      <c r="H163" s="189"/>
      <c r="I163" s="189"/>
      <c r="J163" s="189"/>
      <c r="K163" s="189"/>
      <c r="L163" s="189"/>
      <c r="M163" s="189"/>
      <c r="N163" s="189"/>
      <c r="O163" s="189"/>
      <c r="P163" s="189"/>
      <c r="Q163" s="189"/>
      <c r="R163" s="189"/>
      <c r="S163" s="189"/>
      <c r="T163" s="189"/>
      <c r="U163" s="189"/>
      <c r="V163" s="189"/>
      <c r="W163" s="189"/>
      <c r="X163" s="189"/>
      <c r="Y163" s="189"/>
    </row>
    <row r="164" spans="2:25" ht="11.1" customHeight="1">
      <c r="B164" s="190"/>
      <c r="C164" s="190"/>
      <c r="D164" s="190"/>
      <c r="E164" s="190"/>
      <c r="F164" s="190"/>
      <c r="G164" s="190"/>
      <c r="H164" s="190"/>
      <c r="I164" s="190"/>
      <c r="J164" s="190"/>
      <c r="K164" s="190"/>
      <c r="L164" s="190"/>
      <c r="M164" s="190"/>
      <c r="N164" s="190"/>
      <c r="O164" s="190"/>
      <c r="P164" s="190"/>
      <c r="Q164" s="190"/>
      <c r="R164" s="190"/>
      <c r="S164" s="190"/>
      <c r="T164" s="190"/>
      <c r="U164" s="190"/>
      <c r="V164" s="190"/>
      <c r="W164" s="190"/>
      <c r="X164" s="190"/>
      <c r="Y164" s="190"/>
    </row>
    <row r="165" spans="2:25" ht="11.25" customHeight="1">
      <c r="B165" s="190"/>
      <c r="C165" s="190"/>
      <c r="D165" s="190"/>
      <c r="E165" s="190"/>
      <c r="F165" s="190"/>
      <c r="G165" s="190"/>
      <c r="H165" s="190"/>
      <c r="I165" s="190"/>
      <c r="J165" s="190"/>
      <c r="K165" s="190"/>
      <c r="L165" s="190"/>
      <c r="M165" s="190"/>
      <c r="N165" s="190"/>
      <c r="O165" s="190"/>
      <c r="P165" s="190"/>
      <c r="Q165" s="190"/>
      <c r="R165" s="190"/>
      <c r="S165" s="190"/>
      <c r="T165" s="190"/>
      <c r="U165" s="190"/>
      <c r="V165" s="190"/>
      <c r="W165" s="190"/>
      <c r="X165" s="190"/>
      <c r="Y165" s="190"/>
    </row>
  </sheetData>
  <mergeCells count="247">
    <mergeCell ref="M15:O15"/>
    <mergeCell ref="Q15:S15"/>
    <mergeCell ref="V15:X15"/>
    <mergeCell ref="M16:O16"/>
    <mergeCell ref="Q16:S16"/>
    <mergeCell ref="V16:X16"/>
    <mergeCell ref="A3:Y3"/>
    <mergeCell ref="N6:Y6"/>
    <mergeCell ref="B8:Y9"/>
    <mergeCell ref="B13:L14"/>
    <mergeCell ref="M13:Y13"/>
    <mergeCell ref="M14:P14"/>
    <mergeCell ref="Q14:T14"/>
    <mergeCell ref="U14:Y14"/>
    <mergeCell ref="J26:M26"/>
    <mergeCell ref="T26:X26"/>
    <mergeCell ref="U27:X27"/>
    <mergeCell ref="U28:X28"/>
    <mergeCell ref="J31:M31"/>
    <mergeCell ref="T31:X31"/>
    <mergeCell ref="M17:O17"/>
    <mergeCell ref="Q17:S17"/>
    <mergeCell ref="V17:X17"/>
    <mergeCell ref="D19:Y19"/>
    <mergeCell ref="D20:Y20"/>
    <mergeCell ref="J25:M25"/>
    <mergeCell ref="T25:X25"/>
    <mergeCell ref="J40:M40"/>
    <mergeCell ref="U40:X40"/>
    <mergeCell ref="U41:X41"/>
    <mergeCell ref="U42:X42"/>
    <mergeCell ref="B44:Y44"/>
    <mergeCell ref="B47:E47"/>
    <mergeCell ref="F47:I47"/>
    <mergeCell ref="J47:N47"/>
    <mergeCell ref="J32:M32"/>
    <mergeCell ref="T32:X32"/>
    <mergeCell ref="B33:Y34"/>
    <mergeCell ref="B35:Y36"/>
    <mergeCell ref="J39:M39"/>
    <mergeCell ref="U39:X39"/>
    <mergeCell ref="V57:W58"/>
    <mergeCell ref="X57:Y58"/>
    <mergeCell ref="B59:B60"/>
    <mergeCell ref="C59:U60"/>
    <mergeCell ref="V59:W60"/>
    <mergeCell ref="X59:Y60"/>
    <mergeCell ref="B48:D48"/>
    <mergeCell ref="F48:H48"/>
    <mergeCell ref="K48:M48"/>
    <mergeCell ref="D50:Y50"/>
    <mergeCell ref="D51:Y51"/>
    <mergeCell ref="Q55:S55"/>
    <mergeCell ref="U55:X55"/>
    <mergeCell ref="A65:M66"/>
    <mergeCell ref="N65:O66"/>
    <mergeCell ref="P65:S65"/>
    <mergeCell ref="U65:X65"/>
    <mergeCell ref="P66:S66"/>
    <mergeCell ref="U66:X66"/>
    <mergeCell ref="B61:B62"/>
    <mergeCell ref="C61:U62"/>
    <mergeCell ref="V61:W62"/>
    <mergeCell ref="X61:Y62"/>
    <mergeCell ref="A63:M64"/>
    <mergeCell ref="N63:O64"/>
    <mergeCell ref="P63:S63"/>
    <mergeCell ref="U63:X63"/>
    <mergeCell ref="P64:S64"/>
    <mergeCell ref="U64:X64"/>
    <mergeCell ref="A70:M71"/>
    <mergeCell ref="N70:O71"/>
    <mergeCell ref="P70:S70"/>
    <mergeCell ref="U70:X70"/>
    <mergeCell ref="P71:S71"/>
    <mergeCell ref="U71:X71"/>
    <mergeCell ref="A68:M69"/>
    <mergeCell ref="N68:O69"/>
    <mergeCell ref="P68:S68"/>
    <mergeCell ref="U68:X68"/>
    <mergeCell ref="P69:S69"/>
    <mergeCell ref="U69:X69"/>
    <mergeCell ref="H75:Y75"/>
    <mergeCell ref="I76:J76"/>
    <mergeCell ref="U76:X76"/>
    <mergeCell ref="U77:X77"/>
    <mergeCell ref="B78:S78"/>
    <mergeCell ref="B79:C79"/>
    <mergeCell ref="E79:G79"/>
    <mergeCell ref="M79:P79"/>
    <mergeCell ref="Q79:R79"/>
    <mergeCell ref="E84:G84"/>
    <mergeCell ref="B85:C85"/>
    <mergeCell ref="E85:G85"/>
    <mergeCell ref="M85:P85"/>
    <mergeCell ref="Q85:R85"/>
    <mergeCell ref="E86:G86"/>
    <mergeCell ref="B81:C81"/>
    <mergeCell ref="E81:G81"/>
    <mergeCell ref="M81:P81"/>
    <mergeCell ref="Q81:R81"/>
    <mergeCell ref="B83:C83"/>
    <mergeCell ref="E83:G83"/>
    <mergeCell ref="M83:P83"/>
    <mergeCell ref="Q83:R83"/>
    <mergeCell ref="B87:C87"/>
    <mergeCell ref="E87:G87"/>
    <mergeCell ref="M87:P87"/>
    <mergeCell ref="Q87:R87"/>
    <mergeCell ref="B90:S90"/>
    <mergeCell ref="B91:C91"/>
    <mergeCell ref="E91:G91"/>
    <mergeCell ref="M91:P91"/>
    <mergeCell ref="Q91:R91"/>
    <mergeCell ref="E96:G96"/>
    <mergeCell ref="B97:C97"/>
    <mergeCell ref="E97:G97"/>
    <mergeCell ref="M97:P97"/>
    <mergeCell ref="Q97:R97"/>
    <mergeCell ref="E98:G98"/>
    <mergeCell ref="B93:C93"/>
    <mergeCell ref="E93:G93"/>
    <mergeCell ref="M93:P93"/>
    <mergeCell ref="Q93:R93"/>
    <mergeCell ref="B95:C95"/>
    <mergeCell ref="E95:G95"/>
    <mergeCell ref="M95:P95"/>
    <mergeCell ref="Q95:R95"/>
    <mergeCell ref="U101:X101"/>
    <mergeCell ref="C104:S104"/>
    <mergeCell ref="E105:G105"/>
    <mergeCell ref="M105:P105"/>
    <mergeCell ref="Q105:R105"/>
    <mergeCell ref="U105:X105"/>
    <mergeCell ref="B99:C99"/>
    <mergeCell ref="E99:G99"/>
    <mergeCell ref="M99:P99"/>
    <mergeCell ref="Q99:R99"/>
    <mergeCell ref="E101:G101"/>
    <mergeCell ref="M101:P101"/>
    <mergeCell ref="Q101:R101"/>
    <mergeCell ref="U111:X111"/>
    <mergeCell ref="Q112:R112"/>
    <mergeCell ref="U112:X112"/>
    <mergeCell ref="E113:G113"/>
    <mergeCell ref="K113:S113"/>
    <mergeCell ref="Q114:R114"/>
    <mergeCell ref="U114:X114"/>
    <mergeCell ref="E106:G106"/>
    <mergeCell ref="M106:P106"/>
    <mergeCell ref="Q106:R106"/>
    <mergeCell ref="U106:X106"/>
    <mergeCell ref="C108:S108"/>
    <mergeCell ref="E109:G109"/>
    <mergeCell ref="M109:P109"/>
    <mergeCell ref="Q109:R109"/>
    <mergeCell ref="U109:X109"/>
    <mergeCell ref="AA114:AE114"/>
    <mergeCell ref="E115:G115"/>
    <mergeCell ref="M115:N115"/>
    <mergeCell ref="Q115:R115"/>
    <mergeCell ref="AA115:AE115"/>
    <mergeCell ref="E120:H120"/>
    <mergeCell ref="K120:P120"/>
    <mergeCell ref="Q120:R120"/>
    <mergeCell ref="U120:X120"/>
    <mergeCell ref="E130:G130"/>
    <mergeCell ref="M130:O130"/>
    <mergeCell ref="Q130:R130"/>
    <mergeCell ref="U130:X130"/>
    <mergeCell ref="C132:O132"/>
    <mergeCell ref="U132:X132"/>
    <mergeCell ref="D121:S122"/>
    <mergeCell ref="U121:X121"/>
    <mergeCell ref="U124:X124"/>
    <mergeCell ref="U125:X125"/>
    <mergeCell ref="G127:I127"/>
    <mergeCell ref="L127:N127"/>
    <mergeCell ref="O127:P127"/>
    <mergeCell ref="U127:X127"/>
    <mergeCell ref="E135:F135"/>
    <mergeCell ref="H135:I135"/>
    <mergeCell ref="N135:P135"/>
    <mergeCell ref="Q135:R135"/>
    <mergeCell ref="U135:X135"/>
    <mergeCell ref="U137:X137"/>
    <mergeCell ref="U133:X133"/>
    <mergeCell ref="E134:F134"/>
    <mergeCell ref="H134:I134"/>
    <mergeCell ref="N134:P134"/>
    <mergeCell ref="Q134:R134"/>
    <mergeCell ref="U134:X134"/>
    <mergeCell ref="E138:F138"/>
    <mergeCell ref="H138:I138"/>
    <mergeCell ref="N138:P138"/>
    <mergeCell ref="Q138:R138"/>
    <mergeCell ref="U138:X138"/>
    <mergeCell ref="E139:F139"/>
    <mergeCell ref="H139:I139"/>
    <mergeCell ref="N139:P139"/>
    <mergeCell ref="Q139:R139"/>
    <mergeCell ref="U139:X139"/>
    <mergeCell ref="E144:F144"/>
    <mergeCell ref="H144:I144"/>
    <mergeCell ref="N144:P144"/>
    <mergeCell ref="Q144:R144"/>
    <mergeCell ref="U144:X144"/>
    <mergeCell ref="U146:X146"/>
    <mergeCell ref="C141:O141"/>
    <mergeCell ref="U141:X141"/>
    <mergeCell ref="U142:X142"/>
    <mergeCell ref="E143:F143"/>
    <mergeCell ref="H143:I143"/>
    <mergeCell ref="N143:P143"/>
    <mergeCell ref="Q143:R143"/>
    <mergeCell ref="U143:X143"/>
    <mergeCell ref="C149:O149"/>
    <mergeCell ref="U151:X151"/>
    <mergeCell ref="B153:G154"/>
    <mergeCell ref="H153:M153"/>
    <mergeCell ref="N153:R153"/>
    <mergeCell ref="T153:Y154"/>
    <mergeCell ref="H154:M154"/>
    <mergeCell ref="N154:R154"/>
    <mergeCell ref="E147:F147"/>
    <mergeCell ref="H147:I147"/>
    <mergeCell ref="N147:P147"/>
    <mergeCell ref="Q147:R147"/>
    <mergeCell ref="U147:X147"/>
    <mergeCell ref="E148:F148"/>
    <mergeCell ref="H148:I148"/>
    <mergeCell ref="N148:P148"/>
    <mergeCell ref="Q148:R148"/>
    <mergeCell ref="U148:X148"/>
    <mergeCell ref="B159:S159"/>
    <mergeCell ref="B160:N160"/>
    <mergeCell ref="P160:Q160"/>
    <mergeCell ref="B162:N162"/>
    <mergeCell ref="P162:Q162"/>
    <mergeCell ref="U155:X155"/>
    <mergeCell ref="H156:S156"/>
    <mergeCell ref="T156:Y157"/>
    <mergeCell ref="B157:G158"/>
    <mergeCell ref="H157:J157"/>
    <mergeCell ref="H158:M158"/>
    <mergeCell ref="N158:R158"/>
    <mergeCell ref="U158:X158"/>
  </mergeCells>
  <phoneticPr fontId="4"/>
  <conditionalFormatting sqref="B48 F48">
    <cfRule type="containsBlanks" dxfId="44" priority="2">
      <formula>LEN(TRIM(B48))=0</formula>
    </cfRule>
  </conditionalFormatting>
  <conditionalFormatting sqref="C112">
    <cfRule type="containsBlanks" dxfId="43" priority="7">
      <formula>LEN(TRIM(C112))=0</formula>
    </cfRule>
  </conditionalFormatting>
  <conditionalFormatting sqref="C114">
    <cfRule type="containsBlanks" dxfId="42" priority="6">
      <formula>LEN(TRIM(C114))=0</formula>
    </cfRule>
  </conditionalFormatting>
  <conditionalFormatting sqref="C118">
    <cfRule type="containsBlanks" dxfId="41" priority="5">
      <formula>LEN(TRIM(C118))=0</formula>
    </cfRule>
  </conditionalFormatting>
  <conditionalFormatting sqref="C121">
    <cfRule type="containsBlanks" dxfId="40" priority="4">
      <formula>LEN(TRIM(C121))=0</formula>
    </cfRule>
  </conditionalFormatting>
  <conditionalFormatting sqref="I7">
    <cfRule type="containsBlanks" dxfId="39" priority="10" stopIfTrue="1">
      <formula>LEN(TRIM(I7))=0</formula>
    </cfRule>
  </conditionalFormatting>
  <conditionalFormatting sqref="J39:M40 U39:X40">
    <cfRule type="containsBlanks" dxfId="38" priority="12">
      <formula>LEN(TRIM(J39))=0</formula>
    </cfRule>
  </conditionalFormatting>
  <conditionalFormatting sqref="K76 N76">
    <cfRule type="containsBlanks" dxfId="37" priority="8" stopIfTrue="1">
      <formula>LEN(TRIM(K76))=0</formula>
    </cfRule>
  </conditionalFormatting>
  <conditionalFormatting sqref="N158:R158">
    <cfRule type="containsBlanks" dxfId="36" priority="13">
      <formula>LEN(TRIM(N158))=0</formula>
    </cfRule>
  </conditionalFormatting>
  <conditionalFormatting sqref="N6:Y6">
    <cfRule type="containsBlanks" dxfId="35" priority="11" stopIfTrue="1">
      <formula>LEN(TRIM(N6))=0</formula>
    </cfRule>
  </conditionalFormatting>
  <conditionalFormatting sqref="O127:P127">
    <cfRule type="containsBlanks" dxfId="34" priority="3">
      <formula>LEN(TRIM(O127))=0</formula>
    </cfRule>
  </conditionalFormatting>
  <conditionalFormatting sqref="P160:Q160">
    <cfRule type="containsBlanks" dxfId="33" priority="14">
      <formula>LEN(TRIM(P160))=0</formula>
    </cfRule>
  </conditionalFormatting>
  <conditionalFormatting sqref="P162:Q162">
    <cfRule type="containsBlanks" dxfId="32" priority="1">
      <formula>LEN(TRIM(P162))=0</formula>
    </cfRule>
  </conditionalFormatting>
  <conditionalFormatting sqref="V59:Y62">
    <cfRule type="containsBlanks" dxfId="31" priority="9" stopIfTrue="1">
      <formula>LEN(TRIM(V59))=0</formula>
    </cfRule>
  </conditionalFormatting>
  <dataValidations count="7">
    <dataValidation type="list" allowBlank="1" showInputMessage="1" showErrorMessage="1" sqref="P160:Q160" xr:uid="{BD2EEB5F-E639-4A8A-BF8F-787B78568423}">
      <formula1>"○"</formula1>
    </dataValidation>
    <dataValidation type="list" allowBlank="1" showInputMessage="1" showErrorMessage="1" sqref="I7 JE7 TA7 ACW7 AMS7 AWO7 BGK7 BQG7 CAC7 CJY7 CTU7 DDQ7 DNM7 DXI7 EHE7 ERA7 FAW7 FKS7 FUO7 GEK7 GOG7 GYC7 HHY7 HRU7 IBQ7 ILM7 IVI7 JFE7 JPA7 JYW7 KIS7 KSO7 LCK7 LMG7 LWC7 MFY7 MPU7 MZQ7 NJM7 NTI7 ODE7 ONA7 OWW7 PGS7 PQO7 QAK7 QKG7 QUC7 RDY7 RNU7 RXQ7 SHM7 SRI7 TBE7 TLA7 TUW7 UES7 UOO7 UYK7 VIG7 VSC7 WBY7 WLU7 WVQ7 I65540 JE65540 TA65540 ACW65540 AMS65540 AWO65540 BGK65540 BQG65540 CAC65540 CJY65540 CTU65540 DDQ65540 DNM65540 DXI65540 EHE65540 ERA65540 FAW65540 FKS65540 FUO65540 GEK65540 GOG65540 GYC65540 HHY65540 HRU65540 IBQ65540 ILM65540 IVI65540 JFE65540 JPA65540 JYW65540 KIS65540 KSO65540 LCK65540 LMG65540 LWC65540 MFY65540 MPU65540 MZQ65540 NJM65540 NTI65540 ODE65540 ONA65540 OWW65540 PGS65540 PQO65540 QAK65540 QKG65540 QUC65540 RDY65540 RNU65540 RXQ65540 SHM65540 SRI65540 TBE65540 TLA65540 TUW65540 UES65540 UOO65540 UYK65540 VIG65540 VSC65540 WBY65540 WLU65540 WVQ65540 I131076 JE131076 TA131076 ACW131076 AMS131076 AWO131076 BGK131076 BQG131076 CAC131076 CJY131076 CTU131076 DDQ131076 DNM131076 DXI131076 EHE131076 ERA131076 FAW131076 FKS131076 FUO131076 GEK131076 GOG131076 GYC131076 HHY131076 HRU131076 IBQ131076 ILM131076 IVI131076 JFE131076 JPA131076 JYW131076 KIS131076 KSO131076 LCK131076 LMG131076 LWC131076 MFY131076 MPU131076 MZQ131076 NJM131076 NTI131076 ODE131076 ONA131076 OWW131076 PGS131076 PQO131076 QAK131076 QKG131076 QUC131076 RDY131076 RNU131076 RXQ131076 SHM131076 SRI131076 TBE131076 TLA131076 TUW131076 UES131076 UOO131076 UYK131076 VIG131076 VSC131076 WBY131076 WLU131076 WVQ131076 I196612 JE196612 TA196612 ACW196612 AMS196612 AWO196612 BGK196612 BQG196612 CAC196612 CJY196612 CTU196612 DDQ196612 DNM196612 DXI196612 EHE196612 ERA196612 FAW196612 FKS196612 FUO196612 GEK196612 GOG196612 GYC196612 HHY196612 HRU196612 IBQ196612 ILM196612 IVI196612 JFE196612 JPA196612 JYW196612 KIS196612 KSO196612 LCK196612 LMG196612 LWC196612 MFY196612 MPU196612 MZQ196612 NJM196612 NTI196612 ODE196612 ONA196612 OWW196612 PGS196612 PQO196612 QAK196612 QKG196612 QUC196612 RDY196612 RNU196612 RXQ196612 SHM196612 SRI196612 TBE196612 TLA196612 TUW196612 UES196612 UOO196612 UYK196612 VIG196612 VSC196612 WBY196612 WLU196612 WVQ196612 I262148 JE262148 TA262148 ACW262148 AMS262148 AWO262148 BGK262148 BQG262148 CAC262148 CJY262148 CTU262148 DDQ262148 DNM262148 DXI262148 EHE262148 ERA262148 FAW262148 FKS262148 FUO262148 GEK262148 GOG262148 GYC262148 HHY262148 HRU262148 IBQ262148 ILM262148 IVI262148 JFE262148 JPA262148 JYW262148 KIS262148 KSO262148 LCK262148 LMG262148 LWC262148 MFY262148 MPU262148 MZQ262148 NJM262148 NTI262148 ODE262148 ONA262148 OWW262148 PGS262148 PQO262148 QAK262148 QKG262148 QUC262148 RDY262148 RNU262148 RXQ262148 SHM262148 SRI262148 TBE262148 TLA262148 TUW262148 UES262148 UOO262148 UYK262148 VIG262148 VSC262148 WBY262148 WLU262148 WVQ262148 I327684 JE327684 TA327684 ACW327684 AMS327684 AWO327684 BGK327684 BQG327684 CAC327684 CJY327684 CTU327684 DDQ327684 DNM327684 DXI327684 EHE327684 ERA327684 FAW327684 FKS327684 FUO327684 GEK327684 GOG327684 GYC327684 HHY327684 HRU327684 IBQ327684 ILM327684 IVI327684 JFE327684 JPA327684 JYW327684 KIS327684 KSO327684 LCK327684 LMG327684 LWC327684 MFY327684 MPU327684 MZQ327684 NJM327684 NTI327684 ODE327684 ONA327684 OWW327684 PGS327684 PQO327684 QAK327684 QKG327684 QUC327684 RDY327684 RNU327684 RXQ327684 SHM327684 SRI327684 TBE327684 TLA327684 TUW327684 UES327684 UOO327684 UYK327684 VIG327684 VSC327684 WBY327684 WLU327684 WVQ327684 I393220 JE393220 TA393220 ACW393220 AMS393220 AWO393220 BGK393220 BQG393220 CAC393220 CJY393220 CTU393220 DDQ393220 DNM393220 DXI393220 EHE393220 ERA393220 FAW393220 FKS393220 FUO393220 GEK393220 GOG393220 GYC393220 HHY393220 HRU393220 IBQ393220 ILM393220 IVI393220 JFE393220 JPA393220 JYW393220 KIS393220 KSO393220 LCK393220 LMG393220 LWC393220 MFY393220 MPU393220 MZQ393220 NJM393220 NTI393220 ODE393220 ONA393220 OWW393220 PGS393220 PQO393220 QAK393220 QKG393220 QUC393220 RDY393220 RNU393220 RXQ393220 SHM393220 SRI393220 TBE393220 TLA393220 TUW393220 UES393220 UOO393220 UYK393220 VIG393220 VSC393220 WBY393220 WLU393220 WVQ393220 I458756 JE458756 TA458756 ACW458756 AMS458756 AWO458756 BGK458756 BQG458756 CAC458756 CJY458756 CTU458756 DDQ458756 DNM458756 DXI458756 EHE458756 ERA458756 FAW458756 FKS458756 FUO458756 GEK458756 GOG458756 GYC458756 HHY458756 HRU458756 IBQ458756 ILM458756 IVI458756 JFE458756 JPA458756 JYW458756 KIS458756 KSO458756 LCK458756 LMG458756 LWC458756 MFY458756 MPU458756 MZQ458756 NJM458756 NTI458756 ODE458756 ONA458756 OWW458756 PGS458756 PQO458756 QAK458756 QKG458756 QUC458756 RDY458756 RNU458756 RXQ458756 SHM458756 SRI458756 TBE458756 TLA458756 TUW458756 UES458756 UOO458756 UYK458756 VIG458756 VSC458756 WBY458756 WLU458756 WVQ458756 I524292 JE524292 TA524292 ACW524292 AMS524292 AWO524292 BGK524292 BQG524292 CAC524292 CJY524292 CTU524292 DDQ524292 DNM524292 DXI524292 EHE524292 ERA524292 FAW524292 FKS524292 FUO524292 GEK524292 GOG524292 GYC524292 HHY524292 HRU524292 IBQ524292 ILM524292 IVI524292 JFE524292 JPA524292 JYW524292 KIS524292 KSO524292 LCK524292 LMG524292 LWC524292 MFY524292 MPU524292 MZQ524292 NJM524292 NTI524292 ODE524292 ONA524292 OWW524292 PGS524292 PQO524292 QAK524292 QKG524292 QUC524292 RDY524292 RNU524292 RXQ524292 SHM524292 SRI524292 TBE524292 TLA524292 TUW524292 UES524292 UOO524292 UYK524292 VIG524292 VSC524292 WBY524292 WLU524292 WVQ524292 I589828 JE589828 TA589828 ACW589828 AMS589828 AWO589828 BGK589828 BQG589828 CAC589828 CJY589828 CTU589828 DDQ589828 DNM589828 DXI589828 EHE589828 ERA589828 FAW589828 FKS589828 FUO589828 GEK589828 GOG589828 GYC589828 HHY589828 HRU589828 IBQ589828 ILM589828 IVI589828 JFE589828 JPA589828 JYW589828 KIS589828 KSO589828 LCK589828 LMG589828 LWC589828 MFY589828 MPU589828 MZQ589828 NJM589828 NTI589828 ODE589828 ONA589828 OWW589828 PGS589828 PQO589828 QAK589828 QKG589828 QUC589828 RDY589828 RNU589828 RXQ589828 SHM589828 SRI589828 TBE589828 TLA589828 TUW589828 UES589828 UOO589828 UYK589828 VIG589828 VSC589828 WBY589828 WLU589828 WVQ589828 I655364 JE655364 TA655364 ACW655364 AMS655364 AWO655364 BGK655364 BQG655364 CAC655364 CJY655364 CTU655364 DDQ655364 DNM655364 DXI655364 EHE655364 ERA655364 FAW655364 FKS655364 FUO655364 GEK655364 GOG655364 GYC655364 HHY655364 HRU655364 IBQ655364 ILM655364 IVI655364 JFE655364 JPA655364 JYW655364 KIS655364 KSO655364 LCK655364 LMG655364 LWC655364 MFY655364 MPU655364 MZQ655364 NJM655364 NTI655364 ODE655364 ONA655364 OWW655364 PGS655364 PQO655364 QAK655364 QKG655364 QUC655364 RDY655364 RNU655364 RXQ655364 SHM655364 SRI655364 TBE655364 TLA655364 TUW655364 UES655364 UOO655364 UYK655364 VIG655364 VSC655364 WBY655364 WLU655364 WVQ655364 I720900 JE720900 TA720900 ACW720900 AMS720900 AWO720900 BGK720900 BQG720900 CAC720900 CJY720900 CTU720900 DDQ720900 DNM720900 DXI720900 EHE720900 ERA720900 FAW720900 FKS720900 FUO720900 GEK720900 GOG720900 GYC720900 HHY720900 HRU720900 IBQ720900 ILM720900 IVI720900 JFE720900 JPA720900 JYW720900 KIS720900 KSO720900 LCK720900 LMG720900 LWC720900 MFY720900 MPU720900 MZQ720900 NJM720900 NTI720900 ODE720900 ONA720900 OWW720900 PGS720900 PQO720900 QAK720900 QKG720900 QUC720900 RDY720900 RNU720900 RXQ720900 SHM720900 SRI720900 TBE720900 TLA720900 TUW720900 UES720900 UOO720900 UYK720900 VIG720900 VSC720900 WBY720900 WLU720900 WVQ720900 I786436 JE786436 TA786436 ACW786436 AMS786436 AWO786436 BGK786436 BQG786436 CAC786436 CJY786436 CTU786436 DDQ786436 DNM786436 DXI786436 EHE786436 ERA786436 FAW786436 FKS786436 FUO786436 GEK786436 GOG786436 GYC786436 HHY786436 HRU786436 IBQ786436 ILM786436 IVI786436 JFE786436 JPA786436 JYW786436 KIS786436 KSO786436 LCK786436 LMG786436 LWC786436 MFY786436 MPU786436 MZQ786436 NJM786436 NTI786436 ODE786436 ONA786436 OWW786436 PGS786436 PQO786436 QAK786436 QKG786436 QUC786436 RDY786436 RNU786436 RXQ786436 SHM786436 SRI786436 TBE786436 TLA786436 TUW786436 UES786436 UOO786436 UYK786436 VIG786436 VSC786436 WBY786436 WLU786436 WVQ786436 I851972 JE851972 TA851972 ACW851972 AMS851972 AWO851972 BGK851972 BQG851972 CAC851972 CJY851972 CTU851972 DDQ851972 DNM851972 DXI851972 EHE851972 ERA851972 FAW851972 FKS851972 FUO851972 GEK851972 GOG851972 GYC851972 HHY851972 HRU851972 IBQ851972 ILM851972 IVI851972 JFE851972 JPA851972 JYW851972 KIS851972 KSO851972 LCK851972 LMG851972 LWC851972 MFY851972 MPU851972 MZQ851972 NJM851972 NTI851972 ODE851972 ONA851972 OWW851972 PGS851972 PQO851972 QAK851972 QKG851972 QUC851972 RDY851972 RNU851972 RXQ851972 SHM851972 SRI851972 TBE851972 TLA851972 TUW851972 UES851972 UOO851972 UYK851972 VIG851972 VSC851972 WBY851972 WLU851972 WVQ851972 I917508 JE917508 TA917508 ACW917508 AMS917508 AWO917508 BGK917508 BQG917508 CAC917508 CJY917508 CTU917508 DDQ917508 DNM917508 DXI917508 EHE917508 ERA917508 FAW917508 FKS917508 FUO917508 GEK917508 GOG917508 GYC917508 HHY917508 HRU917508 IBQ917508 ILM917508 IVI917508 JFE917508 JPA917508 JYW917508 KIS917508 KSO917508 LCK917508 LMG917508 LWC917508 MFY917508 MPU917508 MZQ917508 NJM917508 NTI917508 ODE917508 ONA917508 OWW917508 PGS917508 PQO917508 QAK917508 QKG917508 QUC917508 RDY917508 RNU917508 RXQ917508 SHM917508 SRI917508 TBE917508 TLA917508 TUW917508 UES917508 UOO917508 UYK917508 VIG917508 VSC917508 WBY917508 WLU917508 WVQ917508 I983044 JE983044 TA983044 ACW983044 AMS983044 AWO983044 BGK983044 BQG983044 CAC983044 CJY983044 CTU983044 DDQ983044 DNM983044 DXI983044 EHE983044 ERA983044 FAW983044 FKS983044 FUO983044 GEK983044 GOG983044 GYC983044 HHY983044 HRU983044 IBQ983044 ILM983044 IVI983044 JFE983044 JPA983044 JYW983044 KIS983044 KSO983044 LCK983044 LMG983044 LWC983044 MFY983044 MPU983044 MZQ983044 NJM983044 NTI983044 ODE983044 ONA983044 OWW983044 PGS983044 PQO983044 QAK983044 QKG983044 QUC983044 RDY983044 RNU983044 RXQ983044 SHM983044 SRI983044 TBE983044 TLA983044 TUW983044 UES983044 UOO983044 UYK983044 VIG983044 VSC983044 WBY983044 WLU983044 WVQ983044 V59:Y62 JR59:JU62 TN59:TQ62 ADJ59:ADM62 ANF59:ANI62 AXB59:AXE62 BGX59:BHA62 BQT59:BQW62 CAP59:CAS62 CKL59:CKO62 CUH59:CUK62 DED59:DEG62 DNZ59:DOC62 DXV59:DXY62 EHR59:EHU62 ERN59:ERQ62 FBJ59:FBM62 FLF59:FLI62 FVB59:FVE62 GEX59:GFA62 GOT59:GOW62 GYP59:GYS62 HIL59:HIO62 HSH59:HSK62 ICD59:ICG62 ILZ59:IMC62 IVV59:IVY62 JFR59:JFU62 JPN59:JPQ62 JZJ59:JZM62 KJF59:KJI62 KTB59:KTE62 LCX59:LDA62 LMT59:LMW62 LWP59:LWS62 MGL59:MGO62 MQH59:MQK62 NAD59:NAG62 NJZ59:NKC62 NTV59:NTY62 ODR59:ODU62 ONN59:ONQ62 OXJ59:OXM62 PHF59:PHI62 PRB59:PRE62 QAX59:QBA62 QKT59:QKW62 QUP59:QUS62 REL59:REO62 ROH59:ROK62 RYD59:RYG62 SHZ59:SIC62 SRV59:SRY62 TBR59:TBU62 TLN59:TLQ62 TVJ59:TVM62 UFF59:UFI62 UPB59:UPE62 UYX59:UZA62 VIT59:VIW62 VSP59:VSS62 WCL59:WCO62 WMH59:WMK62 WWD59:WWG62 V65592:Y65595 JR65592:JU65595 TN65592:TQ65595 ADJ65592:ADM65595 ANF65592:ANI65595 AXB65592:AXE65595 BGX65592:BHA65595 BQT65592:BQW65595 CAP65592:CAS65595 CKL65592:CKO65595 CUH65592:CUK65595 DED65592:DEG65595 DNZ65592:DOC65595 DXV65592:DXY65595 EHR65592:EHU65595 ERN65592:ERQ65595 FBJ65592:FBM65595 FLF65592:FLI65595 FVB65592:FVE65595 GEX65592:GFA65595 GOT65592:GOW65595 GYP65592:GYS65595 HIL65592:HIO65595 HSH65592:HSK65595 ICD65592:ICG65595 ILZ65592:IMC65595 IVV65592:IVY65595 JFR65592:JFU65595 JPN65592:JPQ65595 JZJ65592:JZM65595 KJF65592:KJI65595 KTB65592:KTE65595 LCX65592:LDA65595 LMT65592:LMW65595 LWP65592:LWS65595 MGL65592:MGO65595 MQH65592:MQK65595 NAD65592:NAG65595 NJZ65592:NKC65595 NTV65592:NTY65595 ODR65592:ODU65595 ONN65592:ONQ65595 OXJ65592:OXM65595 PHF65592:PHI65595 PRB65592:PRE65595 QAX65592:QBA65595 QKT65592:QKW65595 QUP65592:QUS65595 REL65592:REO65595 ROH65592:ROK65595 RYD65592:RYG65595 SHZ65592:SIC65595 SRV65592:SRY65595 TBR65592:TBU65595 TLN65592:TLQ65595 TVJ65592:TVM65595 UFF65592:UFI65595 UPB65592:UPE65595 UYX65592:UZA65595 VIT65592:VIW65595 VSP65592:VSS65595 WCL65592:WCO65595 WMH65592:WMK65595 WWD65592:WWG65595 V131128:Y131131 JR131128:JU131131 TN131128:TQ131131 ADJ131128:ADM131131 ANF131128:ANI131131 AXB131128:AXE131131 BGX131128:BHA131131 BQT131128:BQW131131 CAP131128:CAS131131 CKL131128:CKO131131 CUH131128:CUK131131 DED131128:DEG131131 DNZ131128:DOC131131 DXV131128:DXY131131 EHR131128:EHU131131 ERN131128:ERQ131131 FBJ131128:FBM131131 FLF131128:FLI131131 FVB131128:FVE131131 GEX131128:GFA131131 GOT131128:GOW131131 GYP131128:GYS131131 HIL131128:HIO131131 HSH131128:HSK131131 ICD131128:ICG131131 ILZ131128:IMC131131 IVV131128:IVY131131 JFR131128:JFU131131 JPN131128:JPQ131131 JZJ131128:JZM131131 KJF131128:KJI131131 KTB131128:KTE131131 LCX131128:LDA131131 LMT131128:LMW131131 LWP131128:LWS131131 MGL131128:MGO131131 MQH131128:MQK131131 NAD131128:NAG131131 NJZ131128:NKC131131 NTV131128:NTY131131 ODR131128:ODU131131 ONN131128:ONQ131131 OXJ131128:OXM131131 PHF131128:PHI131131 PRB131128:PRE131131 QAX131128:QBA131131 QKT131128:QKW131131 QUP131128:QUS131131 REL131128:REO131131 ROH131128:ROK131131 RYD131128:RYG131131 SHZ131128:SIC131131 SRV131128:SRY131131 TBR131128:TBU131131 TLN131128:TLQ131131 TVJ131128:TVM131131 UFF131128:UFI131131 UPB131128:UPE131131 UYX131128:UZA131131 VIT131128:VIW131131 VSP131128:VSS131131 WCL131128:WCO131131 WMH131128:WMK131131 WWD131128:WWG131131 V196664:Y196667 JR196664:JU196667 TN196664:TQ196667 ADJ196664:ADM196667 ANF196664:ANI196667 AXB196664:AXE196667 BGX196664:BHA196667 BQT196664:BQW196667 CAP196664:CAS196667 CKL196664:CKO196667 CUH196664:CUK196667 DED196664:DEG196667 DNZ196664:DOC196667 DXV196664:DXY196667 EHR196664:EHU196667 ERN196664:ERQ196667 FBJ196664:FBM196667 FLF196664:FLI196667 FVB196664:FVE196667 GEX196664:GFA196667 GOT196664:GOW196667 GYP196664:GYS196667 HIL196664:HIO196667 HSH196664:HSK196667 ICD196664:ICG196667 ILZ196664:IMC196667 IVV196664:IVY196667 JFR196664:JFU196667 JPN196664:JPQ196667 JZJ196664:JZM196667 KJF196664:KJI196667 KTB196664:KTE196667 LCX196664:LDA196667 LMT196664:LMW196667 LWP196664:LWS196667 MGL196664:MGO196667 MQH196664:MQK196667 NAD196664:NAG196667 NJZ196664:NKC196667 NTV196664:NTY196667 ODR196664:ODU196667 ONN196664:ONQ196667 OXJ196664:OXM196667 PHF196664:PHI196667 PRB196664:PRE196667 QAX196664:QBA196667 QKT196664:QKW196667 QUP196664:QUS196667 REL196664:REO196667 ROH196664:ROK196667 RYD196664:RYG196667 SHZ196664:SIC196667 SRV196664:SRY196667 TBR196664:TBU196667 TLN196664:TLQ196667 TVJ196664:TVM196667 UFF196664:UFI196667 UPB196664:UPE196667 UYX196664:UZA196667 VIT196664:VIW196667 VSP196664:VSS196667 WCL196664:WCO196667 WMH196664:WMK196667 WWD196664:WWG196667 V262200:Y262203 JR262200:JU262203 TN262200:TQ262203 ADJ262200:ADM262203 ANF262200:ANI262203 AXB262200:AXE262203 BGX262200:BHA262203 BQT262200:BQW262203 CAP262200:CAS262203 CKL262200:CKO262203 CUH262200:CUK262203 DED262200:DEG262203 DNZ262200:DOC262203 DXV262200:DXY262203 EHR262200:EHU262203 ERN262200:ERQ262203 FBJ262200:FBM262203 FLF262200:FLI262203 FVB262200:FVE262203 GEX262200:GFA262203 GOT262200:GOW262203 GYP262200:GYS262203 HIL262200:HIO262203 HSH262200:HSK262203 ICD262200:ICG262203 ILZ262200:IMC262203 IVV262200:IVY262203 JFR262200:JFU262203 JPN262200:JPQ262203 JZJ262200:JZM262203 KJF262200:KJI262203 KTB262200:KTE262203 LCX262200:LDA262203 LMT262200:LMW262203 LWP262200:LWS262203 MGL262200:MGO262203 MQH262200:MQK262203 NAD262200:NAG262203 NJZ262200:NKC262203 NTV262200:NTY262203 ODR262200:ODU262203 ONN262200:ONQ262203 OXJ262200:OXM262203 PHF262200:PHI262203 PRB262200:PRE262203 QAX262200:QBA262203 QKT262200:QKW262203 QUP262200:QUS262203 REL262200:REO262203 ROH262200:ROK262203 RYD262200:RYG262203 SHZ262200:SIC262203 SRV262200:SRY262203 TBR262200:TBU262203 TLN262200:TLQ262203 TVJ262200:TVM262203 UFF262200:UFI262203 UPB262200:UPE262203 UYX262200:UZA262203 VIT262200:VIW262203 VSP262200:VSS262203 WCL262200:WCO262203 WMH262200:WMK262203 WWD262200:WWG262203 V327736:Y327739 JR327736:JU327739 TN327736:TQ327739 ADJ327736:ADM327739 ANF327736:ANI327739 AXB327736:AXE327739 BGX327736:BHA327739 BQT327736:BQW327739 CAP327736:CAS327739 CKL327736:CKO327739 CUH327736:CUK327739 DED327736:DEG327739 DNZ327736:DOC327739 DXV327736:DXY327739 EHR327736:EHU327739 ERN327736:ERQ327739 FBJ327736:FBM327739 FLF327736:FLI327739 FVB327736:FVE327739 GEX327736:GFA327739 GOT327736:GOW327739 GYP327736:GYS327739 HIL327736:HIO327739 HSH327736:HSK327739 ICD327736:ICG327739 ILZ327736:IMC327739 IVV327736:IVY327739 JFR327736:JFU327739 JPN327736:JPQ327739 JZJ327736:JZM327739 KJF327736:KJI327739 KTB327736:KTE327739 LCX327736:LDA327739 LMT327736:LMW327739 LWP327736:LWS327739 MGL327736:MGO327739 MQH327736:MQK327739 NAD327736:NAG327739 NJZ327736:NKC327739 NTV327736:NTY327739 ODR327736:ODU327739 ONN327736:ONQ327739 OXJ327736:OXM327739 PHF327736:PHI327739 PRB327736:PRE327739 QAX327736:QBA327739 QKT327736:QKW327739 QUP327736:QUS327739 REL327736:REO327739 ROH327736:ROK327739 RYD327736:RYG327739 SHZ327736:SIC327739 SRV327736:SRY327739 TBR327736:TBU327739 TLN327736:TLQ327739 TVJ327736:TVM327739 UFF327736:UFI327739 UPB327736:UPE327739 UYX327736:UZA327739 VIT327736:VIW327739 VSP327736:VSS327739 WCL327736:WCO327739 WMH327736:WMK327739 WWD327736:WWG327739 V393272:Y393275 JR393272:JU393275 TN393272:TQ393275 ADJ393272:ADM393275 ANF393272:ANI393275 AXB393272:AXE393275 BGX393272:BHA393275 BQT393272:BQW393275 CAP393272:CAS393275 CKL393272:CKO393275 CUH393272:CUK393275 DED393272:DEG393275 DNZ393272:DOC393275 DXV393272:DXY393275 EHR393272:EHU393275 ERN393272:ERQ393275 FBJ393272:FBM393275 FLF393272:FLI393275 FVB393272:FVE393275 GEX393272:GFA393275 GOT393272:GOW393275 GYP393272:GYS393275 HIL393272:HIO393275 HSH393272:HSK393275 ICD393272:ICG393275 ILZ393272:IMC393275 IVV393272:IVY393275 JFR393272:JFU393275 JPN393272:JPQ393275 JZJ393272:JZM393275 KJF393272:KJI393275 KTB393272:KTE393275 LCX393272:LDA393275 LMT393272:LMW393275 LWP393272:LWS393275 MGL393272:MGO393275 MQH393272:MQK393275 NAD393272:NAG393275 NJZ393272:NKC393275 NTV393272:NTY393275 ODR393272:ODU393275 ONN393272:ONQ393275 OXJ393272:OXM393275 PHF393272:PHI393275 PRB393272:PRE393275 QAX393272:QBA393275 QKT393272:QKW393275 QUP393272:QUS393275 REL393272:REO393275 ROH393272:ROK393275 RYD393272:RYG393275 SHZ393272:SIC393275 SRV393272:SRY393275 TBR393272:TBU393275 TLN393272:TLQ393275 TVJ393272:TVM393275 UFF393272:UFI393275 UPB393272:UPE393275 UYX393272:UZA393275 VIT393272:VIW393275 VSP393272:VSS393275 WCL393272:WCO393275 WMH393272:WMK393275 WWD393272:WWG393275 V458808:Y458811 JR458808:JU458811 TN458808:TQ458811 ADJ458808:ADM458811 ANF458808:ANI458811 AXB458808:AXE458811 BGX458808:BHA458811 BQT458808:BQW458811 CAP458808:CAS458811 CKL458808:CKO458811 CUH458808:CUK458811 DED458808:DEG458811 DNZ458808:DOC458811 DXV458808:DXY458811 EHR458808:EHU458811 ERN458808:ERQ458811 FBJ458808:FBM458811 FLF458808:FLI458811 FVB458808:FVE458811 GEX458808:GFA458811 GOT458808:GOW458811 GYP458808:GYS458811 HIL458808:HIO458811 HSH458808:HSK458811 ICD458808:ICG458811 ILZ458808:IMC458811 IVV458808:IVY458811 JFR458808:JFU458811 JPN458808:JPQ458811 JZJ458808:JZM458811 KJF458808:KJI458811 KTB458808:KTE458811 LCX458808:LDA458811 LMT458808:LMW458811 LWP458808:LWS458811 MGL458808:MGO458811 MQH458808:MQK458811 NAD458808:NAG458811 NJZ458808:NKC458811 NTV458808:NTY458811 ODR458808:ODU458811 ONN458808:ONQ458811 OXJ458808:OXM458811 PHF458808:PHI458811 PRB458808:PRE458811 QAX458808:QBA458811 QKT458808:QKW458811 QUP458808:QUS458811 REL458808:REO458811 ROH458808:ROK458811 RYD458808:RYG458811 SHZ458808:SIC458811 SRV458808:SRY458811 TBR458808:TBU458811 TLN458808:TLQ458811 TVJ458808:TVM458811 UFF458808:UFI458811 UPB458808:UPE458811 UYX458808:UZA458811 VIT458808:VIW458811 VSP458808:VSS458811 WCL458808:WCO458811 WMH458808:WMK458811 WWD458808:WWG458811 V524344:Y524347 JR524344:JU524347 TN524344:TQ524347 ADJ524344:ADM524347 ANF524344:ANI524347 AXB524344:AXE524347 BGX524344:BHA524347 BQT524344:BQW524347 CAP524344:CAS524347 CKL524344:CKO524347 CUH524344:CUK524347 DED524344:DEG524347 DNZ524344:DOC524347 DXV524344:DXY524347 EHR524344:EHU524347 ERN524344:ERQ524347 FBJ524344:FBM524347 FLF524344:FLI524347 FVB524344:FVE524347 GEX524344:GFA524347 GOT524344:GOW524347 GYP524344:GYS524347 HIL524344:HIO524347 HSH524344:HSK524347 ICD524344:ICG524347 ILZ524344:IMC524347 IVV524344:IVY524347 JFR524344:JFU524347 JPN524344:JPQ524347 JZJ524344:JZM524347 KJF524344:KJI524347 KTB524344:KTE524347 LCX524344:LDA524347 LMT524344:LMW524347 LWP524344:LWS524347 MGL524344:MGO524347 MQH524344:MQK524347 NAD524344:NAG524347 NJZ524344:NKC524347 NTV524344:NTY524347 ODR524344:ODU524347 ONN524344:ONQ524347 OXJ524344:OXM524347 PHF524344:PHI524347 PRB524344:PRE524347 QAX524344:QBA524347 QKT524344:QKW524347 QUP524344:QUS524347 REL524344:REO524347 ROH524344:ROK524347 RYD524344:RYG524347 SHZ524344:SIC524347 SRV524344:SRY524347 TBR524344:TBU524347 TLN524344:TLQ524347 TVJ524344:TVM524347 UFF524344:UFI524347 UPB524344:UPE524347 UYX524344:UZA524347 VIT524344:VIW524347 VSP524344:VSS524347 WCL524344:WCO524347 WMH524344:WMK524347 WWD524344:WWG524347 V589880:Y589883 JR589880:JU589883 TN589880:TQ589883 ADJ589880:ADM589883 ANF589880:ANI589883 AXB589880:AXE589883 BGX589880:BHA589883 BQT589880:BQW589883 CAP589880:CAS589883 CKL589880:CKO589883 CUH589880:CUK589883 DED589880:DEG589883 DNZ589880:DOC589883 DXV589880:DXY589883 EHR589880:EHU589883 ERN589880:ERQ589883 FBJ589880:FBM589883 FLF589880:FLI589883 FVB589880:FVE589883 GEX589880:GFA589883 GOT589880:GOW589883 GYP589880:GYS589883 HIL589880:HIO589883 HSH589880:HSK589883 ICD589880:ICG589883 ILZ589880:IMC589883 IVV589880:IVY589883 JFR589880:JFU589883 JPN589880:JPQ589883 JZJ589880:JZM589883 KJF589880:KJI589883 KTB589880:KTE589883 LCX589880:LDA589883 LMT589880:LMW589883 LWP589880:LWS589883 MGL589880:MGO589883 MQH589880:MQK589883 NAD589880:NAG589883 NJZ589880:NKC589883 NTV589880:NTY589883 ODR589880:ODU589883 ONN589880:ONQ589883 OXJ589880:OXM589883 PHF589880:PHI589883 PRB589880:PRE589883 QAX589880:QBA589883 QKT589880:QKW589883 QUP589880:QUS589883 REL589880:REO589883 ROH589880:ROK589883 RYD589880:RYG589883 SHZ589880:SIC589883 SRV589880:SRY589883 TBR589880:TBU589883 TLN589880:TLQ589883 TVJ589880:TVM589883 UFF589880:UFI589883 UPB589880:UPE589883 UYX589880:UZA589883 VIT589880:VIW589883 VSP589880:VSS589883 WCL589880:WCO589883 WMH589880:WMK589883 WWD589880:WWG589883 V655416:Y655419 JR655416:JU655419 TN655416:TQ655419 ADJ655416:ADM655419 ANF655416:ANI655419 AXB655416:AXE655419 BGX655416:BHA655419 BQT655416:BQW655419 CAP655416:CAS655419 CKL655416:CKO655419 CUH655416:CUK655419 DED655416:DEG655419 DNZ655416:DOC655419 DXV655416:DXY655419 EHR655416:EHU655419 ERN655416:ERQ655419 FBJ655416:FBM655419 FLF655416:FLI655419 FVB655416:FVE655419 GEX655416:GFA655419 GOT655416:GOW655419 GYP655416:GYS655419 HIL655416:HIO655419 HSH655416:HSK655419 ICD655416:ICG655419 ILZ655416:IMC655419 IVV655416:IVY655419 JFR655416:JFU655419 JPN655416:JPQ655419 JZJ655416:JZM655419 KJF655416:KJI655419 KTB655416:KTE655419 LCX655416:LDA655419 LMT655416:LMW655419 LWP655416:LWS655419 MGL655416:MGO655419 MQH655416:MQK655419 NAD655416:NAG655419 NJZ655416:NKC655419 NTV655416:NTY655419 ODR655416:ODU655419 ONN655416:ONQ655419 OXJ655416:OXM655419 PHF655416:PHI655419 PRB655416:PRE655419 QAX655416:QBA655419 QKT655416:QKW655419 QUP655416:QUS655419 REL655416:REO655419 ROH655416:ROK655419 RYD655416:RYG655419 SHZ655416:SIC655419 SRV655416:SRY655419 TBR655416:TBU655419 TLN655416:TLQ655419 TVJ655416:TVM655419 UFF655416:UFI655419 UPB655416:UPE655419 UYX655416:UZA655419 VIT655416:VIW655419 VSP655416:VSS655419 WCL655416:WCO655419 WMH655416:WMK655419 WWD655416:WWG655419 V720952:Y720955 JR720952:JU720955 TN720952:TQ720955 ADJ720952:ADM720955 ANF720952:ANI720955 AXB720952:AXE720955 BGX720952:BHA720955 BQT720952:BQW720955 CAP720952:CAS720955 CKL720952:CKO720955 CUH720952:CUK720955 DED720952:DEG720955 DNZ720952:DOC720955 DXV720952:DXY720955 EHR720952:EHU720955 ERN720952:ERQ720955 FBJ720952:FBM720955 FLF720952:FLI720955 FVB720952:FVE720955 GEX720952:GFA720955 GOT720952:GOW720955 GYP720952:GYS720955 HIL720952:HIO720955 HSH720952:HSK720955 ICD720952:ICG720955 ILZ720952:IMC720955 IVV720952:IVY720955 JFR720952:JFU720955 JPN720952:JPQ720955 JZJ720952:JZM720955 KJF720952:KJI720955 KTB720952:KTE720955 LCX720952:LDA720955 LMT720952:LMW720955 LWP720952:LWS720955 MGL720952:MGO720955 MQH720952:MQK720955 NAD720952:NAG720955 NJZ720952:NKC720955 NTV720952:NTY720955 ODR720952:ODU720955 ONN720952:ONQ720955 OXJ720952:OXM720955 PHF720952:PHI720955 PRB720952:PRE720955 QAX720952:QBA720955 QKT720952:QKW720955 QUP720952:QUS720955 REL720952:REO720955 ROH720952:ROK720955 RYD720952:RYG720955 SHZ720952:SIC720955 SRV720952:SRY720955 TBR720952:TBU720955 TLN720952:TLQ720955 TVJ720952:TVM720955 UFF720952:UFI720955 UPB720952:UPE720955 UYX720952:UZA720955 VIT720952:VIW720955 VSP720952:VSS720955 WCL720952:WCO720955 WMH720952:WMK720955 WWD720952:WWG720955 V786488:Y786491 JR786488:JU786491 TN786488:TQ786491 ADJ786488:ADM786491 ANF786488:ANI786491 AXB786488:AXE786491 BGX786488:BHA786491 BQT786488:BQW786491 CAP786488:CAS786491 CKL786488:CKO786491 CUH786488:CUK786491 DED786488:DEG786491 DNZ786488:DOC786491 DXV786488:DXY786491 EHR786488:EHU786491 ERN786488:ERQ786491 FBJ786488:FBM786491 FLF786488:FLI786491 FVB786488:FVE786491 GEX786488:GFA786491 GOT786488:GOW786491 GYP786488:GYS786491 HIL786488:HIO786491 HSH786488:HSK786491 ICD786488:ICG786491 ILZ786488:IMC786491 IVV786488:IVY786491 JFR786488:JFU786491 JPN786488:JPQ786491 JZJ786488:JZM786491 KJF786488:KJI786491 KTB786488:KTE786491 LCX786488:LDA786491 LMT786488:LMW786491 LWP786488:LWS786491 MGL786488:MGO786491 MQH786488:MQK786491 NAD786488:NAG786491 NJZ786488:NKC786491 NTV786488:NTY786491 ODR786488:ODU786491 ONN786488:ONQ786491 OXJ786488:OXM786491 PHF786488:PHI786491 PRB786488:PRE786491 QAX786488:QBA786491 QKT786488:QKW786491 QUP786488:QUS786491 REL786488:REO786491 ROH786488:ROK786491 RYD786488:RYG786491 SHZ786488:SIC786491 SRV786488:SRY786491 TBR786488:TBU786491 TLN786488:TLQ786491 TVJ786488:TVM786491 UFF786488:UFI786491 UPB786488:UPE786491 UYX786488:UZA786491 VIT786488:VIW786491 VSP786488:VSS786491 WCL786488:WCO786491 WMH786488:WMK786491 WWD786488:WWG786491 V852024:Y852027 JR852024:JU852027 TN852024:TQ852027 ADJ852024:ADM852027 ANF852024:ANI852027 AXB852024:AXE852027 BGX852024:BHA852027 BQT852024:BQW852027 CAP852024:CAS852027 CKL852024:CKO852027 CUH852024:CUK852027 DED852024:DEG852027 DNZ852024:DOC852027 DXV852024:DXY852027 EHR852024:EHU852027 ERN852024:ERQ852027 FBJ852024:FBM852027 FLF852024:FLI852027 FVB852024:FVE852027 GEX852024:GFA852027 GOT852024:GOW852027 GYP852024:GYS852027 HIL852024:HIO852027 HSH852024:HSK852027 ICD852024:ICG852027 ILZ852024:IMC852027 IVV852024:IVY852027 JFR852024:JFU852027 JPN852024:JPQ852027 JZJ852024:JZM852027 KJF852024:KJI852027 KTB852024:KTE852027 LCX852024:LDA852027 LMT852024:LMW852027 LWP852024:LWS852027 MGL852024:MGO852027 MQH852024:MQK852027 NAD852024:NAG852027 NJZ852024:NKC852027 NTV852024:NTY852027 ODR852024:ODU852027 ONN852024:ONQ852027 OXJ852024:OXM852027 PHF852024:PHI852027 PRB852024:PRE852027 QAX852024:QBA852027 QKT852024:QKW852027 QUP852024:QUS852027 REL852024:REO852027 ROH852024:ROK852027 RYD852024:RYG852027 SHZ852024:SIC852027 SRV852024:SRY852027 TBR852024:TBU852027 TLN852024:TLQ852027 TVJ852024:TVM852027 UFF852024:UFI852027 UPB852024:UPE852027 UYX852024:UZA852027 VIT852024:VIW852027 VSP852024:VSS852027 WCL852024:WCO852027 WMH852024:WMK852027 WWD852024:WWG852027 V917560:Y917563 JR917560:JU917563 TN917560:TQ917563 ADJ917560:ADM917563 ANF917560:ANI917563 AXB917560:AXE917563 BGX917560:BHA917563 BQT917560:BQW917563 CAP917560:CAS917563 CKL917560:CKO917563 CUH917560:CUK917563 DED917560:DEG917563 DNZ917560:DOC917563 DXV917560:DXY917563 EHR917560:EHU917563 ERN917560:ERQ917563 FBJ917560:FBM917563 FLF917560:FLI917563 FVB917560:FVE917563 GEX917560:GFA917563 GOT917560:GOW917563 GYP917560:GYS917563 HIL917560:HIO917563 HSH917560:HSK917563 ICD917560:ICG917563 ILZ917560:IMC917563 IVV917560:IVY917563 JFR917560:JFU917563 JPN917560:JPQ917563 JZJ917560:JZM917563 KJF917560:KJI917563 KTB917560:KTE917563 LCX917560:LDA917563 LMT917560:LMW917563 LWP917560:LWS917563 MGL917560:MGO917563 MQH917560:MQK917563 NAD917560:NAG917563 NJZ917560:NKC917563 NTV917560:NTY917563 ODR917560:ODU917563 ONN917560:ONQ917563 OXJ917560:OXM917563 PHF917560:PHI917563 PRB917560:PRE917563 QAX917560:QBA917563 QKT917560:QKW917563 QUP917560:QUS917563 REL917560:REO917563 ROH917560:ROK917563 RYD917560:RYG917563 SHZ917560:SIC917563 SRV917560:SRY917563 TBR917560:TBU917563 TLN917560:TLQ917563 TVJ917560:TVM917563 UFF917560:UFI917563 UPB917560:UPE917563 UYX917560:UZA917563 VIT917560:VIW917563 VSP917560:VSS917563 WCL917560:WCO917563 WMH917560:WMK917563 WWD917560:WWG917563 V983096:Y983099 JR983096:JU983099 TN983096:TQ983099 ADJ983096:ADM983099 ANF983096:ANI983099 AXB983096:AXE983099 BGX983096:BHA983099 BQT983096:BQW983099 CAP983096:CAS983099 CKL983096:CKO983099 CUH983096:CUK983099 DED983096:DEG983099 DNZ983096:DOC983099 DXV983096:DXY983099 EHR983096:EHU983099 ERN983096:ERQ983099 FBJ983096:FBM983099 FLF983096:FLI983099 FVB983096:FVE983099 GEX983096:GFA983099 GOT983096:GOW983099 GYP983096:GYS983099 HIL983096:HIO983099 HSH983096:HSK983099 ICD983096:ICG983099 ILZ983096:IMC983099 IVV983096:IVY983099 JFR983096:JFU983099 JPN983096:JPQ983099 JZJ983096:JZM983099 KJF983096:KJI983099 KTB983096:KTE983099 LCX983096:LDA983099 LMT983096:LMW983099 LWP983096:LWS983099 MGL983096:MGO983099 MQH983096:MQK983099 NAD983096:NAG983099 NJZ983096:NKC983099 NTV983096:NTY983099 ODR983096:ODU983099 ONN983096:ONQ983099 OXJ983096:OXM983099 PHF983096:PHI983099 PRB983096:PRE983099 QAX983096:QBA983099 QKT983096:QKW983099 QUP983096:QUS983099 REL983096:REO983099 ROH983096:ROK983099 RYD983096:RYG983099 SHZ983096:SIC983099 SRV983096:SRY983099 TBR983096:TBU983099 TLN983096:TLQ983099 TVJ983096:TVM983099 UFF983096:UFI983099 UPB983096:UPE983099 UYX983096:UZA983099 VIT983096:VIW983099 VSP983096:VSS983099 WCL983096:WCO983099 WMH983096:WMK983099 WWD983096:WWG983099" xr:uid="{E32C1778-CED3-4314-B5B9-469CF8B81A49}">
      <formula1>$AA$1</formula1>
    </dataValidation>
    <dataValidation type="list" allowBlank="1" showInputMessage="1" showErrorMessage="1" sqref="C112 IY112 SU112 ACQ112 AMM112 AWI112 BGE112 BQA112 BZW112 CJS112 CTO112 DDK112 DNG112 DXC112 EGY112 EQU112 FAQ112 FKM112 FUI112 GEE112 GOA112 GXW112 HHS112 HRO112 IBK112 ILG112 IVC112 JEY112 JOU112 JYQ112 KIM112 KSI112 LCE112 LMA112 LVW112 MFS112 MPO112 MZK112 NJG112 NTC112 OCY112 OMU112 OWQ112 PGM112 PQI112 QAE112 QKA112 QTW112 RDS112 RNO112 RXK112 SHG112 SRC112 TAY112 TKU112 TUQ112 UEM112 UOI112 UYE112 VIA112 VRW112 WBS112 WLO112 WVK112 C65650 IY65650 SU65650 ACQ65650 AMM65650 AWI65650 BGE65650 BQA65650 BZW65650 CJS65650 CTO65650 DDK65650 DNG65650 DXC65650 EGY65650 EQU65650 FAQ65650 FKM65650 FUI65650 GEE65650 GOA65650 GXW65650 HHS65650 HRO65650 IBK65650 ILG65650 IVC65650 JEY65650 JOU65650 JYQ65650 KIM65650 KSI65650 LCE65650 LMA65650 LVW65650 MFS65650 MPO65650 MZK65650 NJG65650 NTC65650 OCY65650 OMU65650 OWQ65650 PGM65650 PQI65650 QAE65650 QKA65650 QTW65650 RDS65650 RNO65650 RXK65650 SHG65650 SRC65650 TAY65650 TKU65650 TUQ65650 UEM65650 UOI65650 UYE65650 VIA65650 VRW65650 WBS65650 WLO65650 WVK65650 C131186 IY131186 SU131186 ACQ131186 AMM131186 AWI131186 BGE131186 BQA131186 BZW131186 CJS131186 CTO131186 DDK131186 DNG131186 DXC131186 EGY131186 EQU131186 FAQ131186 FKM131186 FUI131186 GEE131186 GOA131186 GXW131186 HHS131186 HRO131186 IBK131186 ILG131186 IVC131186 JEY131186 JOU131186 JYQ131186 KIM131186 KSI131186 LCE131186 LMA131186 LVW131186 MFS131186 MPO131186 MZK131186 NJG131186 NTC131186 OCY131186 OMU131186 OWQ131186 PGM131186 PQI131186 QAE131186 QKA131186 QTW131186 RDS131186 RNO131186 RXK131186 SHG131186 SRC131186 TAY131186 TKU131186 TUQ131186 UEM131186 UOI131186 UYE131186 VIA131186 VRW131186 WBS131186 WLO131186 WVK131186 C196722 IY196722 SU196722 ACQ196722 AMM196722 AWI196722 BGE196722 BQA196722 BZW196722 CJS196722 CTO196722 DDK196722 DNG196722 DXC196722 EGY196722 EQU196722 FAQ196722 FKM196722 FUI196722 GEE196722 GOA196722 GXW196722 HHS196722 HRO196722 IBK196722 ILG196722 IVC196722 JEY196722 JOU196722 JYQ196722 KIM196722 KSI196722 LCE196722 LMA196722 LVW196722 MFS196722 MPO196722 MZK196722 NJG196722 NTC196722 OCY196722 OMU196722 OWQ196722 PGM196722 PQI196722 QAE196722 QKA196722 QTW196722 RDS196722 RNO196722 RXK196722 SHG196722 SRC196722 TAY196722 TKU196722 TUQ196722 UEM196722 UOI196722 UYE196722 VIA196722 VRW196722 WBS196722 WLO196722 WVK196722 C262258 IY262258 SU262258 ACQ262258 AMM262258 AWI262258 BGE262258 BQA262258 BZW262258 CJS262258 CTO262258 DDK262258 DNG262258 DXC262258 EGY262258 EQU262258 FAQ262258 FKM262258 FUI262258 GEE262258 GOA262258 GXW262258 HHS262258 HRO262258 IBK262258 ILG262258 IVC262258 JEY262258 JOU262258 JYQ262258 KIM262258 KSI262258 LCE262258 LMA262258 LVW262258 MFS262258 MPO262258 MZK262258 NJG262258 NTC262258 OCY262258 OMU262258 OWQ262258 PGM262258 PQI262258 QAE262258 QKA262258 QTW262258 RDS262258 RNO262258 RXK262258 SHG262258 SRC262258 TAY262258 TKU262258 TUQ262258 UEM262258 UOI262258 UYE262258 VIA262258 VRW262258 WBS262258 WLO262258 WVK262258 C327794 IY327794 SU327794 ACQ327794 AMM327794 AWI327794 BGE327794 BQA327794 BZW327794 CJS327794 CTO327794 DDK327794 DNG327794 DXC327794 EGY327794 EQU327794 FAQ327794 FKM327794 FUI327794 GEE327794 GOA327794 GXW327794 HHS327794 HRO327794 IBK327794 ILG327794 IVC327794 JEY327794 JOU327794 JYQ327794 KIM327794 KSI327794 LCE327794 LMA327794 LVW327794 MFS327794 MPO327794 MZK327794 NJG327794 NTC327794 OCY327794 OMU327794 OWQ327794 PGM327794 PQI327794 QAE327794 QKA327794 QTW327794 RDS327794 RNO327794 RXK327794 SHG327794 SRC327794 TAY327794 TKU327794 TUQ327794 UEM327794 UOI327794 UYE327794 VIA327794 VRW327794 WBS327794 WLO327794 WVK327794 C393330 IY393330 SU393330 ACQ393330 AMM393330 AWI393330 BGE393330 BQA393330 BZW393330 CJS393330 CTO393330 DDK393330 DNG393330 DXC393330 EGY393330 EQU393330 FAQ393330 FKM393330 FUI393330 GEE393330 GOA393330 GXW393330 HHS393330 HRO393330 IBK393330 ILG393330 IVC393330 JEY393330 JOU393330 JYQ393330 KIM393330 KSI393330 LCE393330 LMA393330 LVW393330 MFS393330 MPO393330 MZK393330 NJG393330 NTC393330 OCY393330 OMU393330 OWQ393330 PGM393330 PQI393330 QAE393330 QKA393330 QTW393330 RDS393330 RNO393330 RXK393330 SHG393330 SRC393330 TAY393330 TKU393330 TUQ393330 UEM393330 UOI393330 UYE393330 VIA393330 VRW393330 WBS393330 WLO393330 WVK393330 C458866 IY458866 SU458866 ACQ458866 AMM458866 AWI458866 BGE458866 BQA458866 BZW458866 CJS458866 CTO458866 DDK458866 DNG458866 DXC458866 EGY458866 EQU458866 FAQ458866 FKM458866 FUI458866 GEE458866 GOA458866 GXW458866 HHS458866 HRO458866 IBK458866 ILG458866 IVC458866 JEY458866 JOU458866 JYQ458866 KIM458866 KSI458866 LCE458866 LMA458866 LVW458866 MFS458866 MPO458866 MZK458866 NJG458866 NTC458866 OCY458866 OMU458866 OWQ458866 PGM458866 PQI458866 QAE458866 QKA458866 QTW458866 RDS458866 RNO458866 RXK458866 SHG458866 SRC458866 TAY458866 TKU458866 TUQ458866 UEM458866 UOI458866 UYE458866 VIA458866 VRW458866 WBS458866 WLO458866 WVK458866 C524402 IY524402 SU524402 ACQ524402 AMM524402 AWI524402 BGE524402 BQA524402 BZW524402 CJS524402 CTO524402 DDK524402 DNG524402 DXC524402 EGY524402 EQU524402 FAQ524402 FKM524402 FUI524402 GEE524402 GOA524402 GXW524402 HHS524402 HRO524402 IBK524402 ILG524402 IVC524402 JEY524402 JOU524402 JYQ524402 KIM524402 KSI524402 LCE524402 LMA524402 LVW524402 MFS524402 MPO524402 MZK524402 NJG524402 NTC524402 OCY524402 OMU524402 OWQ524402 PGM524402 PQI524402 QAE524402 QKA524402 QTW524402 RDS524402 RNO524402 RXK524402 SHG524402 SRC524402 TAY524402 TKU524402 TUQ524402 UEM524402 UOI524402 UYE524402 VIA524402 VRW524402 WBS524402 WLO524402 WVK524402 C589938 IY589938 SU589938 ACQ589938 AMM589938 AWI589938 BGE589938 BQA589938 BZW589938 CJS589938 CTO589938 DDK589938 DNG589938 DXC589938 EGY589938 EQU589938 FAQ589938 FKM589938 FUI589938 GEE589938 GOA589938 GXW589938 HHS589938 HRO589938 IBK589938 ILG589938 IVC589938 JEY589938 JOU589938 JYQ589938 KIM589938 KSI589938 LCE589938 LMA589938 LVW589938 MFS589938 MPO589938 MZK589938 NJG589938 NTC589938 OCY589938 OMU589938 OWQ589938 PGM589938 PQI589938 QAE589938 QKA589938 QTW589938 RDS589938 RNO589938 RXK589938 SHG589938 SRC589938 TAY589938 TKU589938 TUQ589938 UEM589938 UOI589938 UYE589938 VIA589938 VRW589938 WBS589938 WLO589938 WVK589938 C655474 IY655474 SU655474 ACQ655474 AMM655474 AWI655474 BGE655474 BQA655474 BZW655474 CJS655474 CTO655474 DDK655474 DNG655474 DXC655474 EGY655474 EQU655474 FAQ655474 FKM655474 FUI655474 GEE655474 GOA655474 GXW655474 HHS655474 HRO655474 IBK655474 ILG655474 IVC655474 JEY655474 JOU655474 JYQ655474 KIM655474 KSI655474 LCE655474 LMA655474 LVW655474 MFS655474 MPO655474 MZK655474 NJG655474 NTC655474 OCY655474 OMU655474 OWQ655474 PGM655474 PQI655474 QAE655474 QKA655474 QTW655474 RDS655474 RNO655474 RXK655474 SHG655474 SRC655474 TAY655474 TKU655474 TUQ655474 UEM655474 UOI655474 UYE655474 VIA655474 VRW655474 WBS655474 WLO655474 WVK655474 C721010 IY721010 SU721010 ACQ721010 AMM721010 AWI721010 BGE721010 BQA721010 BZW721010 CJS721010 CTO721010 DDK721010 DNG721010 DXC721010 EGY721010 EQU721010 FAQ721010 FKM721010 FUI721010 GEE721010 GOA721010 GXW721010 HHS721010 HRO721010 IBK721010 ILG721010 IVC721010 JEY721010 JOU721010 JYQ721010 KIM721010 KSI721010 LCE721010 LMA721010 LVW721010 MFS721010 MPO721010 MZK721010 NJG721010 NTC721010 OCY721010 OMU721010 OWQ721010 PGM721010 PQI721010 QAE721010 QKA721010 QTW721010 RDS721010 RNO721010 RXK721010 SHG721010 SRC721010 TAY721010 TKU721010 TUQ721010 UEM721010 UOI721010 UYE721010 VIA721010 VRW721010 WBS721010 WLO721010 WVK721010 C786546 IY786546 SU786546 ACQ786546 AMM786546 AWI786546 BGE786546 BQA786546 BZW786546 CJS786546 CTO786546 DDK786546 DNG786546 DXC786546 EGY786546 EQU786546 FAQ786546 FKM786546 FUI786546 GEE786546 GOA786546 GXW786546 HHS786546 HRO786546 IBK786546 ILG786546 IVC786546 JEY786546 JOU786546 JYQ786546 KIM786546 KSI786546 LCE786546 LMA786546 LVW786546 MFS786546 MPO786546 MZK786546 NJG786546 NTC786546 OCY786546 OMU786546 OWQ786546 PGM786546 PQI786546 QAE786546 QKA786546 QTW786546 RDS786546 RNO786546 RXK786546 SHG786546 SRC786546 TAY786546 TKU786546 TUQ786546 UEM786546 UOI786546 UYE786546 VIA786546 VRW786546 WBS786546 WLO786546 WVK786546 C852082 IY852082 SU852082 ACQ852082 AMM852082 AWI852082 BGE852082 BQA852082 BZW852082 CJS852082 CTO852082 DDK852082 DNG852082 DXC852082 EGY852082 EQU852082 FAQ852082 FKM852082 FUI852082 GEE852082 GOA852082 GXW852082 HHS852082 HRO852082 IBK852082 ILG852082 IVC852082 JEY852082 JOU852082 JYQ852082 KIM852082 KSI852082 LCE852082 LMA852082 LVW852082 MFS852082 MPO852082 MZK852082 NJG852082 NTC852082 OCY852082 OMU852082 OWQ852082 PGM852082 PQI852082 QAE852082 QKA852082 QTW852082 RDS852082 RNO852082 RXK852082 SHG852082 SRC852082 TAY852082 TKU852082 TUQ852082 UEM852082 UOI852082 UYE852082 VIA852082 VRW852082 WBS852082 WLO852082 WVK852082 C917618 IY917618 SU917618 ACQ917618 AMM917618 AWI917618 BGE917618 BQA917618 BZW917618 CJS917618 CTO917618 DDK917618 DNG917618 DXC917618 EGY917618 EQU917618 FAQ917618 FKM917618 FUI917618 GEE917618 GOA917618 GXW917618 HHS917618 HRO917618 IBK917618 ILG917618 IVC917618 JEY917618 JOU917618 JYQ917618 KIM917618 KSI917618 LCE917618 LMA917618 LVW917618 MFS917618 MPO917618 MZK917618 NJG917618 NTC917618 OCY917618 OMU917618 OWQ917618 PGM917618 PQI917618 QAE917618 QKA917618 QTW917618 RDS917618 RNO917618 RXK917618 SHG917618 SRC917618 TAY917618 TKU917618 TUQ917618 UEM917618 UOI917618 UYE917618 VIA917618 VRW917618 WBS917618 WLO917618 WVK917618 C983154 IY983154 SU983154 ACQ983154 AMM983154 AWI983154 BGE983154 BQA983154 BZW983154 CJS983154 CTO983154 DDK983154 DNG983154 DXC983154 EGY983154 EQU983154 FAQ983154 FKM983154 FUI983154 GEE983154 GOA983154 GXW983154 HHS983154 HRO983154 IBK983154 ILG983154 IVC983154 JEY983154 JOU983154 JYQ983154 KIM983154 KSI983154 LCE983154 LMA983154 LVW983154 MFS983154 MPO983154 MZK983154 NJG983154 NTC983154 OCY983154 OMU983154 OWQ983154 PGM983154 PQI983154 QAE983154 QKA983154 QTW983154 RDS983154 RNO983154 RXK983154 SHG983154 SRC983154 TAY983154 TKU983154 TUQ983154 UEM983154 UOI983154 UYE983154 VIA983154 VRW983154 WBS983154 WLO983154 WVK983154 C114 IY114 SU114 ACQ114 AMM114 AWI114 BGE114 BQA114 BZW114 CJS114 CTO114 DDK114 DNG114 DXC114 EGY114 EQU114 FAQ114 FKM114 FUI114 GEE114 GOA114 GXW114 HHS114 HRO114 IBK114 ILG114 IVC114 JEY114 JOU114 JYQ114 KIM114 KSI114 LCE114 LMA114 LVW114 MFS114 MPO114 MZK114 NJG114 NTC114 OCY114 OMU114 OWQ114 PGM114 PQI114 QAE114 QKA114 QTW114 RDS114 RNO114 RXK114 SHG114 SRC114 TAY114 TKU114 TUQ114 UEM114 UOI114 UYE114 VIA114 VRW114 WBS114 WLO114 WVK114 C65652 IY65652 SU65652 ACQ65652 AMM65652 AWI65652 BGE65652 BQA65652 BZW65652 CJS65652 CTO65652 DDK65652 DNG65652 DXC65652 EGY65652 EQU65652 FAQ65652 FKM65652 FUI65652 GEE65652 GOA65652 GXW65652 HHS65652 HRO65652 IBK65652 ILG65652 IVC65652 JEY65652 JOU65652 JYQ65652 KIM65652 KSI65652 LCE65652 LMA65652 LVW65652 MFS65652 MPO65652 MZK65652 NJG65652 NTC65652 OCY65652 OMU65652 OWQ65652 PGM65652 PQI65652 QAE65652 QKA65652 QTW65652 RDS65652 RNO65652 RXK65652 SHG65652 SRC65652 TAY65652 TKU65652 TUQ65652 UEM65652 UOI65652 UYE65652 VIA65652 VRW65652 WBS65652 WLO65652 WVK65652 C131188 IY131188 SU131188 ACQ131188 AMM131188 AWI131188 BGE131188 BQA131188 BZW131188 CJS131188 CTO131188 DDK131188 DNG131188 DXC131188 EGY131188 EQU131188 FAQ131188 FKM131188 FUI131188 GEE131188 GOA131188 GXW131188 HHS131188 HRO131188 IBK131188 ILG131188 IVC131188 JEY131188 JOU131188 JYQ131188 KIM131188 KSI131188 LCE131188 LMA131188 LVW131188 MFS131188 MPO131188 MZK131188 NJG131188 NTC131188 OCY131188 OMU131188 OWQ131188 PGM131188 PQI131188 QAE131188 QKA131188 QTW131188 RDS131188 RNO131188 RXK131188 SHG131188 SRC131188 TAY131188 TKU131188 TUQ131188 UEM131188 UOI131188 UYE131188 VIA131188 VRW131188 WBS131188 WLO131188 WVK131188 C196724 IY196724 SU196724 ACQ196724 AMM196724 AWI196724 BGE196724 BQA196724 BZW196724 CJS196724 CTO196724 DDK196724 DNG196724 DXC196724 EGY196724 EQU196724 FAQ196724 FKM196724 FUI196724 GEE196724 GOA196724 GXW196724 HHS196724 HRO196724 IBK196724 ILG196724 IVC196724 JEY196724 JOU196724 JYQ196724 KIM196724 KSI196724 LCE196724 LMA196724 LVW196724 MFS196724 MPO196724 MZK196724 NJG196724 NTC196724 OCY196724 OMU196724 OWQ196724 PGM196724 PQI196724 QAE196724 QKA196724 QTW196724 RDS196724 RNO196724 RXK196724 SHG196724 SRC196724 TAY196724 TKU196724 TUQ196724 UEM196724 UOI196724 UYE196724 VIA196724 VRW196724 WBS196724 WLO196724 WVK196724 C262260 IY262260 SU262260 ACQ262260 AMM262260 AWI262260 BGE262260 BQA262260 BZW262260 CJS262260 CTO262260 DDK262260 DNG262260 DXC262260 EGY262260 EQU262260 FAQ262260 FKM262260 FUI262260 GEE262260 GOA262260 GXW262260 HHS262260 HRO262260 IBK262260 ILG262260 IVC262260 JEY262260 JOU262260 JYQ262260 KIM262260 KSI262260 LCE262260 LMA262260 LVW262260 MFS262260 MPO262260 MZK262260 NJG262260 NTC262260 OCY262260 OMU262260 OWQ262260 PGM262260 PQI262260 QAE262260 QKA262260 QTW262260 RDS262260 RNO262260 RXK262260 SHG262260 SRC262260 TAY262260 TKU262260 TUQ262260 UEM262260 UOI262260 UYE262260 VIA262260 VRW262260 WBS262260 WLO262260 WVK262260 C327796 IY327796 SU327796 ACQ327796 AMM327796 AWI327796 BGE327796 BQA327796 BZW327796 CJS327796 CTO327796 DDK327796 DNG327796 DXC327796 EGY327796 EQU327796 FAQ327796 FKM327796 FUI327796 GEE327796 GOA327796 GXW327796 HHS327796 HRO327796 IBK327796 ILG327796 IVC327796 JEY327796 JOU327796 JYQ327796 KIM327796 KSI327796 LCE327796 LMA327796 LVW327796 MFS327796 MPO327796 MZK327796 NJG327796 NTC327796 OCY327796 OMU327796 OWQ327796 PGM327796 PQI327796 QAE327796 QKA327796 QTW327796 RDS327796 RNO327796 RXK327796 SHG327796 SRC327796 TAY327796 TKU327796 TUQ327796 UEM327796 UOI327796 UYE327796 VIA327796 VRW327796 WBS327796 WLO327796 WVK327796 C393332 IY393332 SU393332 ACQ393332 AMM393332 AWI393332 BGE393332 BQA393332 BZW393332 CJS393332 CTO393332 DDK393332 DNG393332 DXC393332 EGY393332 EQU393332 FAQ393332 FKM393332 FUI393332 GEE393332 GOA393332 GXW393332 HHS393332 HRO393332 IBK393332 ILG393332 IVC393332 JEY393332 JOU393332 JYQ393332 KIM393332 KSI393332 LCE393332 LMA393332 LVW393332 MFS393332 MPO393332 MZK393332 NJG393332 NTC393332 OCY393332 OMU393332 OWQ393332 PGM393332 PQI393332 QAE393332 QKA393332 QTW393332 RDS393332 RNO393332 RXK393332 SHG393332 SRC393332 TAY393332 TKU393332 TUQ393332 UEM393332 UOI393332 UYE393332 VIA393332 VRW393332 WBS393332 WLO393332 WVK393332 C458868 IY458868 SU458868 ACQ458868 AMM458868 AWI458868 BGE458868 BQA458868 BZW458868 CJS458868 CTO458868 DDK458868 DNG458868 DXC458868 EGY458868 EQU458868 FAQ458868 FKM458868 FUI458868 GEE458868 GOA458868 GXW458868 HHS458868 HRO458868 IBK458868 ILG458868 IVC458868 JEY458868 JOU458868 JYQ458868 KIM458868 KSI458868 LCE458868 LMA458868 LVW458868 MFS458868 MPO458868 MZK458868 NJG458868 NTC458868 OCY458868 OMU458868 OWQ458868 PGM458868 PQI458868 QAE458868 QKA458868 QTW458868 RDS458868 RNO458868 RXK458868 SHG458868 SRC458868 TAY458868 TKU458868 TUQ458868 UEM458868 UOI458868 UYE458868 VIA458868 VRW458868 WBS458868 WLO458868 WVK458868 C524404 IY524404 SU524404 ACQ524404 AMM524404 AWI524404 BGE524404 BQA524404 BZW524404 CJS524404 CTO524404 DDK524404 DNG524404 DXC524404 EGY524404 EQU524404 FAQ524404 FKM524404 FUI524404 GEE524404 GOA524404 GXW524404 HHS524404 HRO524404 IBK524404 ILG524404 IVC524404 JEY524404 JOU524404 JYQ524404 KIM524404 KSI524404 LCE524404 LMA524404 LVW524404 MFS524404 MPO524404 MZK524404 NJG524404 NTC524404 OCY524404 OMU524404 OWQ524404 PGM524404 PQI524404 QAE524404 QKA524404 QTW524404 RDS524404 RNO524404 RXK524404 SHG524404 SRC524404 TAY524404 TKU524404 TUQ524404 UEM524404 UOI524404 UYE524404 VIA524404 VRW524404 WBS524404 WLO524404 WVK524404 C589940 IY589940 SU589940 ACQ589940 AMM589940 AWI589940 BGE589940 BQA589940 BZW589940 CJS589940 CTO589940 DDK589940 DNG589940 DXC589940 EGY589940 EQU589940 FAQ589940 FKM589940 FUI589940 GEE589940 GOA589940 GXW589940 HHS589940 HRO589940 IBK589940 ILG589940 IVC589940 JEY589940 JOU589940 JYQ589940 KIM589940 KSI589940 LCE589940 LMA589940 LVW589940 MFS589940 MPO589940 MZK589940 NJG589940 NTC589940 OCY589940 OMU589940 OWQ589940 PGM589940 PQI589940 QAE589940 QKA589940 QTW589940 RDS589940 RNO589940 RXK589940 SHG589940 SRC589940 TAY589940 TKU589940 TUQ589940 UEM589940 UOI589940 UYE589940 VIA589940 VRW589940 WBS589940 WLO589940 WVK589940 C655476 IY655476 SU655476 ACQ655476 AMM655476 AWI655476 BGE655476 BQA655476 BZW655476 CJS655476 CTO655476 DDK655476 DNG655476 DXC655476 EGY655476 EQU655476 FAQ655476 FKM655476 FUI655476 GEE655476 GOA655476 GXW655476 HHS655476 HRO655476 IBK655476 ILG655476 IVC655476 JEY655476 JOU655476 JYQ655476 KIM655476 KSI655476 LCE655476 LMA655476 LVW655476 MFS655476 MPO655476 MZK655476 NJG655476 NTC655476 OCY655476 OMU655476 OWQ655476 PGM655476 PQI655476 QAE655476 QKA655476 QTW655476 RDS655476 RNO655476 RXK655476 SHG655476 SRC655476 TAY655476 TKU655476 TUQ655476 UEM655476 UOI655476 UYE655476 VIA655476 VRW655476 WBS655476 WLO655476 WVK655476 C721012 IY721012 SU721012 ACQ721012 AMM721012 AWI721012 BGE721012 BQA721012 BZW721012 CJS721012 CTO721012 DDK721012 DNG721012 DXC721012 EGY721012 EQU721012 FAQ721012 FKM721012 FUI721012 GEE721012 GOA721012 GXW721012 HHS721012 HRO721012 IBK721012 ILG721012 IVC721012 JEY721012 JOU721012 JYQ721012 KIM721012 KSI721012 LCE721012 LMA721012 LVW721012 MFS721012 MPO721012 MZK721012 NJG721012 NTC721012 OCY721012 OMU721012 OWQ721012 PGM721012 PQI721012 QAE721012 QKA721012 QTW721012 RDS721012 RNO721012 RXK721012 SHG721012 SRC721012 TAY721012 TKU721012 TUQ721012 UEM721012 UOI721012 UYE721012 VIA721012 VRW721012 WBS721012 WLO721012 WVK721012 C786548 IY786548 SU786548 ACQ786548 AMM786548 AWI786548 BGE786548 BQA786548 BZW786548 CJS786548 CTO786548 DDK786548 DNG786548 DXC786548 EGY786548 EQU786548 FAQ786548 FKM786548 FUI786548 GEE786548 GOA786548 GXW786548 HHS786548 HRO786548 IBK786548 ILG786548 IVC786548 JEY786548 JOU786548 JYQ786548 KIM786548 KSI786548 LCE786548 LMA786548 LVW786548 MFS786548 MPO786548 MZK786548 NJG786548 NTC786548 OCY786548 OMU786548 OWQ786548 PGM786548 PQI786548 QAE786548 QKA786548 QTW786548 RDS786548 RNO786548 RXK786548 SHG786548 SRC786548 TAY786548 TKU786548 TUQ786548 UEM786548 UOI786548 UYE786548 VIA786548 VRW786548 WBS786548 WLO786548 WVK786548 C852084 IY852084 SU852084 ACQ852084 AMM852084 AWI852084 BGE852084 BQA852084 BZW852084 CJS852084 CTO852084 DDK852084 DNG852084 DXC852084 EGY852084 EQU852084 FAQ852084 FKM852084 FUI852084 GEE852084 GOA852084 GXW852084 HHS852084 HRO852084 IBK852084 ILG852084 IVC852084 JEY852084 JOU852084 JYQ852084 KIM852084 KSI852084 LCE852084 LMA852084 LVW852084 MFS852084 MPO852084 MZK852084 NJG852084 NTC852084 OCY852084 OMU852084 OWQ852084 PGM852084 PQI852084 QAE852084 QKA852084 QTW852084 RDS852084 RNO852084 RXK852084 SHG852084 SRC852084 TAY852084 TKU852084 TUQ852084 UEM852084 UOI852084 UYE852084 VIA852084 VRW852084 WBS852084 WLO852084 WVK852084 C917620 IY917620 SU917620 ACQ917620 AMM917620 AWI917620 BGE917620 BQA917620 BZW917620 CJS917620 CTO917620 DDK917620 DNG917620 DXC917620 EGY917620 EQU917620 FAQ917620 FKM917620 FUI917620 GEE917620 GOA917620 GXW917620 HHS917620 HRO917620 IBK917620 ILG917620 IVC917620 JEY917620 JOU917620 JYQ917620 KIM917620 KSI917620 LCE917620 LMA917620 LVW917620 MFS917620 MPO917620 MZK917620 NJG917620 NTC917620 OCY917620 OMU917620 OWQ917620 PGM917620 PQI917620 QAE917620 QKA917620 QTW917620 RDS917620 RNO917620 RXK917620 SHG917620 SRC917620 TAY917620 TKU917620 TUQ917620 UEM917620 UOI917620 UYE917620 VIA917620 VRW917620 WBS917620 WLO917620 WVK917620 C983156 IY983156 SU983156 ACQ983156 AMM983156 AWI983156 BGE983156 BQA983156 BZW983156 CJS983156 CTO983156 DDK983156 DNG983156 DXC983156 EGY983156 EQU983156 FAQ983156 FKM983156 FUI983156 GEE983156 GOA983156 GXW983156 HHS983156 HRO983156 IBK983156 ILG983156 IVC983156 JEY983156 JOU983156 JYQ983156 KIM983156 KSI983156 LCE983156 LMA983156 LVW983156 MFS983156 MPO983156 MZK983156 NJG983156 NTC983156 OCY983156 OMU983156 OWQ983156 PGM983156 PQI983156 QAE983156 QKA983156 QTW983156 RDS983156 RNO983156 RXK983156 SHG983156 SRC983156 TAY983156 TKU983156 TUQ983156 UEM983156 UOI983156 UYE983156 VIA983156 VRW983156 WBS983156 WLO983156 WVK983156 C121 IY121 SU121 ACQ121 AMM121 AWI121 BGE121 BQA121 BZW121 CJS121 CTO121 DDK121 DNG121 DXC121 EGY121 EQU121 FAQ121 FKM121 FUI121 GEE121 GOA121 GXW121 HHS121 HRO121 IBK121 ILG121 IVC121 JEY121 JOU121 JYQ121 KIM121 KSI121 LCE121 LMA121 LVW121 MFS121 MPO121 MZK121 NJG121 NTC121 OCY121 OMU121 OWQ121 PGM121 PQI121 QAE121 QKA121 QTW121 RDS121 RNO121 RXK121 SHG121 SRC121 TAY121 TKU121 TUQ121 UEM121 UOI121 UYE121 VIA121 VRW121 WBS121 WLO121 WVK121 C65659 IY65659 SU65659 ACQ65659 AMM65659 AWI65659 BGE65659 BQA65659 BZW65659 CJS65659 CTO65659 DDK65659 DNG65659 DXC65659 EGY65659 EQU65659 FAQ65659 FKM65659 FUI65659 GEE65659 GOA65659 GXW65659 HHS65659 HRO65659 IBK65659 ILG65659 IVC65659 JEY65659 JOU65659 JYQ65659 KIM65659 KSI65659 LCE65659 LMA65659 LVW65659 MFS65659 MPO65659 MZK65659 NJG65659 NTC65659 OCY65659 OMU65659 OWQ65659 PGM65659 PQI65659 QAE65659 QKA65659 QTW65659 RDS65659 RNO65659 RXK65659 SHG65659 SRC65659 TAY65659 TKU65659 TUQ65659 UEM65659 UOI65659 UYE65659 VIA65659 VRW65659 WBS65659 WLO65659 WVK65659 C131195 IY131195 SU131195 ACQ131195 AMM131195 AWI131195 BGE131195 BQA131195 BZW131195 CJS131195 CTO131195 DDK131195 DNG131195 DXC131195 EGY131195 EQU131195 FAQ131195 FKM131195 FUI131195 GEE131195 GOA131195 GXW131195 HHS131195 HRO131195 IBK131195 ILG131195 IVC131195 JEY131195 JOU131195 JYQ131195 KIM131195 KSI131195 LCE131195 LMA131195 LVW131195 MFS131195 MPO131195 MZK131195 NJG131195 NTC131195 OCY131195 OMU131195 OWQ131195 PGM131195 PQI131195 QAE131195 QKA131195 QTW131195 RDS131195 RNO131195 RXK131195 SHG131195 SRC131195 TAY131195 TKU131195 TUQ131195 UEM131195 UOI131195 UYE131195 VIA131195 VRW131195 WBS131195 WLO131195 WVK131195 C196731 IY196731 SU196731 ACQ196731 AMM196731 AWI196731 BGE196731 BQA196731 BZW196731 CJS196731 CTO196731 DDK196731 DNG196731 DXC196731 EGY196731 EQU196731 FAQ196731 FKM196731 FUI196731 GEE196731 GOA196731 GXW196731 HHS196731 HRO196731 IBK196731 ILG196731 IVC196731 JEY196731 JOU196731 JYQ196731 KIM196731 KSI196731 LCE196731 LMA196731 LVW196731 MFS196731 MPO196731 MZK196731 NJG196731 NTC196731 OCY196731 OMU196731 OWQ196731 PGM196731 PQI196731 QAE196731 QKA196731 QTW196731 RDS196731 RNO196731 RXK196731 SHG196731 SRC196731 TAY196731 TKU196731 TUQ196731 UEM196731 UOI196731 UYE196731 VIA196731 VRW196731 WBS196731 WLO196731 WVK196731 C262267 IY262267 SU262267 ACQ262267 AMM262267 AWI262267 BGE262267 BQA262267 BZW262267 CJS262267 CTO262267 DDK262267 DNG262267 DXC262267 EGY262267 EQU262267 FAQ262267 FKM262267 FUI262267 GEE262267 GOA262267 GXW262267 HHS262267 HRO262267 IBK262267 ILG262267 IVC262267 JEY262267 JOU262267 JYQ262267 KIM262267 KSI262267 LCE262267 LMA262267 LVW262267 MFS262267 MPO262267 MZK262267 NJG262267 NTC262267 OCY262267 OMU262267 OWQ262267 PGM262267 PQI262267 QAE262267 QKA262267 QTW262267 RDS262267 RNO262267 RXK262267 SHG262267 SRC262267 TAY262267 TKU262267 TUQ262267 UEM262267 UOI262267 UYE262267 VIA262267 VRW262267 WBS262267 WLO262267 WVK262267 C327803 IY327803 SU327803 ACQ327803 AMM327803 AWI327803 BGE327803 BQA327803 BZW327803 CJS327803 CTO327803 DDK327803 DNG327803 DXC327803 EGY327803 EQU327803 FAQ327803 FKM327803 FUI327803 GEE327803 GOA327803 GXW327803 HHS327803 HRO327803 IBK327803 ILG327803 IVC327803 JEY327803 JOU327803 JYQ327803 KIM327803 KSI327803 LCE327803 LMA327803 LVW327803 MFS327803 MPO327803 MZK327803 NJG327803 NTC327803 OCY327803 OMU327803 OWQ327803 PGM327803 PQI327803 QAE327803 QKA327803 QTW327803 RDS327803 RNO327803 RXK327803 SHG327803 SRC327803 TAY327803 TKU327803 TUQ327803 UEM327803 UOI327803 UYE327803 VIA327803 VRW327803 WBS327803 WLO327803 WVK327803 C393339 IY393339 SU393339 ACQ393339 AMM393339 AWI393339 BGE393339 BQA393339 BZW393339 CJS393339 CTO393339 DDK393339 DNG393339 DXC393339 EGY393339 EQU393339 FAQ393339 FKM393339 FUI393339 GEE393339 GOA393339 GXW393339 HHS393339 HRO393339 IBK393339 ILG393339 IVC393339 JEY393339 JOU393339 JYQ393339 KIM393339 KSI393339 LCE393339 LMA393339 LVW393339 MFS393339 MPO393339 MZK393339 NJG393339 NTC393339 OCY393339 OMU393339 OWQ393339 PGM393339 PQI393339 QAE393339 QKA393339 QTW393339 RDS393339 RNO393339 RXK393339 SHG393339 SRC393339 TAY393339 TKU393339 TUQ393339 UEM393339 UOI393339 UYE393339 VIA393339 VRW393339 WBS393339 WLO393339 WVK393339 C458875 IY458875 SU458875 ACQ458875 AMM458875 AWI458875 BGE458875 BQA458875 BZW458875 CJS458875 CTO458875 DDK458875 DNG458875 DXC458875 EGY458875 EQU458875 FAQ458875 FKM458875 FUI458875 GEE458875 GOA458875 GXW458875 HHS458875 HRO458875 IBK458875 ILG458875 IVC458875 JEY458875 JOU458875 JYQ458875 KIM458875 KSI458875 LCE458875 LMA458875 LVW458875 MFS458875 MPO458875 MZK458875 NJG458875 NTC458875 OCY458875 OMU458875 OWQ458875 PGM458875 PQI458875 QAE458875 QKA458875 QTW458875 RDS458875 RNO458875 RXK458875 SHG458875 SRC458875 TAY458875 TKU458875 TUQ458875 UEM458875 UOI458875 UYE458875 VIA458875 VRW458875 WBS458875 WLO458875 WVK458875 C524411 IY524411 SU524411 ACQ524411 AMM524411 AWI524411 BGE524411 BQA524411 BZW524411 CJS524411 CTO524411 DDK524411 DNG524411 DXC524411 EGY524411 EQU524411 FAQ524411 FKM524411 FUI524411 GEE524411 GOA524411 GXW524411 HHS524411 HRO524411 IBK524411 ILG524411 IVC524411 JEY524411 JOU524411 JYQ524411 KIM524411 KSI524411 LCE524411 LMA524411 LVW524411 MFS524411 MPO524411 MZK524411 NJG524411 NTC524411 OCY524411 OMU524411 OWQ524411 PGM524411 PQI524411 QAE524411 QKA524411 QTW524411 RDS524411 RNO524411 RXK524411 SHG524411 SRC524411 TAY524411 TKU524411 TUQ524411 UEM524411 UOI524411 UYE524411 VIA524411 VRW524411 WBS524411 WLO524411 WVK524411 C589947 IY589947 SU589947 ACQ589947 AMM589947 AWI589947 BGE589947 BQA589947 BZW589947 CJS589947 CTO589947 DDK589947 DNG589947 DXC589947 EGY589947 EQU589947 FAQ589947 FKM589947 FUI589947 GEE589947 GOA589947 GXW589947 HHS589947 HRO589947 IBK589947 ILG589947 IVC589947 JEY589947 JOU589947 JYQ589947 KIM589947 KSI589947 LCE589947 LMA589947 LVW589947 MFS589947 MPO589947 MZK589947 NJG589947 NTC589947 OCY589947 OMU589947 OWQ589947 PGM589947 PQI589947 QAE589947 QKA589947 QTW589947 RDS589947 RNO589947 RXK589947 SHG589947 SRC589947 TAY589947 TKU589947 TUQ589947 UEM589947 UOI589947 UYE589947 VIA589947 VRW589947 WBS589947 WLO589947 WVK589947 C655483 IY655483 SU655483 ACQ655483 AMM655483 AWI655483 BGE655483 BQA655483 BZW655483 CJS655483 CTO655483 DDK655483 DNG655483 DXC655483 EGY655483 EQU655483 FAQ655483 FKM655483 FUI655483 GEE655483 GOA655483 GXW655483 HHS655483 HRO655483 IBK655483 ILG655483 IVC655483 JEY655483 JOU655483 JYQ655483 KIM655483 KSI655483 LCE655483 LMA655483 LVW655483 MFS655483 MPO655483 MZK655483 NJG655483 NTC655483 OCY655483 OMU655483 OWQ655483 PGM655483 PQI655483 QAE655483 QKA655483 QTW655483 RDS655483 RNO655483 RXK655483 SHG655483 SRC655483 TAY655483 TKU655483 TUQ655483 UEM655483 UOI655483 UYE655483 VIA655483 VRW655483 WBS655483 WLO655483 WVK655483 C721019 IY721019 SU721019 ACQ721019 AMM721019 AWI721019 BGE721019 BQA721019 BZW721019 CJS721019 CTO721019 DDK721019 DNG721019 DXC721019 EGY721019 EQU721019 FAQ721019 FKM721019 FUI721019 GEE721019 GOA721019 GXW721019 HHS721019 HRO721019 IBK721019 ILG721019 IVC721019 JEY721019 JOU721019 JYQ721019 KIM721019 KSI721019 LCE721019 LMA721019 LVW721019 MFS721019 MPO721019 MZK721019 NJG721019 NTC721019 OCY721019 OMU721019 OWQ721019 PGM721019 PQI721019 QAE721019 QKA721019 QTW721019 RDS721019 RNO721019 RXK721019 SHG721019 SRC721019 TAY721019 TKU721019 TUQ721019 UEM721019 UOI721019 UYE721019 VIA721019 VRW721019 WBS721019 WLO721019 WVK721019 C786555 IY786555 SU786555 ACQ786555 AMM786555 AWI786555 BGE786555 BQA786555 BZW786555 CJS786555 CTO786555 DDK786555 DNG786555 DXC786555 EGY786555 EQU786555 FAQ786555 FKM786555 FUI786555 GEE786555 GOA786555 GXW786555 HHS786555 HRO786555 IBK786555 ILG786555 IVC786555 JEY786555 JOU786555 JYQ786555 KIM786555 KSI786555 LCE786555 LMA786555 LVW786555 MFS786555 MPO786555 MZK786555 NJG786555 NTC786555 OCY786555 OMU786555 OWQ786555 PGM786555 PQI786555 QAE786555 QKA786555 QTW786555 RDS786555 RNO786555 RXK786555 SHG786555 SRC786555 TAY786555 TKU786555 TUQ786555 UEM786555 UOI786555 UYE786555 VIA786555 VRW786555 WBS786555 WLO786555 WVK786555 C852091 IY852091 SU852091 ACQ852091 AMM852091 AWI852091 BGE852091 BQA852091 BZW852091 CJS852091 CTO852091 DDK852091 DNG852091 DXC852091 EGY852091 EQU852091 FAQ852091 FKM852091 FUI852091 GEE852091 GOA852091 GXW852091 HHS852091 HRO852091 IBK852091 ILG852091 IVC852091 JEY852091 JOU852091 JYQ852091 KIM852091 KSI852091 LCE852091 LMA852091 LVW852091 MFS852091 MPO852091 MZK852091 NJG852091 NTC852091 OCY852091 OMU852091 OWQ852091 PGM852091 PQI852091 QAE852091 QKA852091 QTW852091 RDS852091 RNO852091 RXK852091 SHG852091 SRC852091 TAY852091 TKU852091 TUQ852091 UEM852091 UOI852091 UYE852091 VIA852091 VRW852091 WBS852091 WLO852091 WVK852091 C917627 IY917627 SU917627 ACQ917627 AMM917627 AWI917627 BGE917627 BQA917627 BZW917627 CJS917627 CTO917627 DDK917627 DNG917627 DXC917627 EGY917627 EQU917627 FAQ917627 FKM917627 FUI917627 GEE917627 GOA917627 GXW917627 HHS917627 HRO917627 IBK917627 ILG917627 IVC917627 JEY917627 JOU917627 JYQ917627 KIM917627 KSI917627 LCE917627 LMA917627 LVW917627 MFS917627 MPO917627 MZK917627 NJG917627 NTC917627 OCY917627 OMU917627 OWQ917627 PGM917627 PQI917627 QAE917627 QKA917627 QTW917627 RDS917627 RNO917627 RXK917627 SHG917627 SRC917627 TAY917627 TKU917627 TUQ917627 UEM917627 UOI917627 UYE917627 VIA917627 VRW917627 WBS917627 WLO917627 WVK917627 C983163 IY983163 SU983163 ACQ983163 AMM983163 AWI983163 BGE983163 BQA983163 BZW983163 CJS983163 CTO983163 DDK983163 DNG983163 DXC983163 EGY983163 EQU983163 FAQ983163 FKM983163 FUI983163 GEE983163 GOA983163 GXW983163 HHS983163 HRO983163 IBK983163 ILG983163 IVC983163 JEY983163 JOU983163 JYQ983163 KIM983163 KSI983163 LCE983163 LMA983163 LVW983163 MFS983163 MPO983163 MZK983163 NJG983163 NTC983163 OCY983163 OMU983163 OWQ983163 PGM983163 PQI983163 QAE983163 QKA983163 QTW983163 RDS983163 RNO983163 RXK983163 SHG983163 SRC983163 TAY983163 TKU983163 TUQ983163 UEM983163 UOI983163 UYE983163 VIA983163 VRW983163 WBS983163 WLO983163 WVK983163" xr:uid="{EC3825AA-886E-4BAC-808D-E7A1001744EE}">
      <formula1>$AA$3</formula1>
    </dataValidation>
    <dataValidation type="list" allowBlank="1" showInputMessage="1" showErrorMessage="1" sqref="K76 JG76 TC76 ACY76 AMU76 AWQ76 BGM76 BQI76 CAE76 CKA76 CTW76 DDS76 DNO76 DXK76 EHG76 ERC76 FAY76 FKU76 FUQ76 GEM76 GOI76 GYE76 HIA76 HRW76 IBS76 ILO76 IVK76 JFG76 JPC76 JYY76 KIU76 KSQ76 LCM76 LMI76 LWE76 MGA76 MPW76 MZS76 NJO76 NTK76 ODG76 ONC76 OWY76 PGU76 PQQ76 QAM76 QKI76 QUE76 REA76 RNW76 RXS76 SHO76 SRK76 TBG76 TLC76 TUY76 UEU76 UOQ76 UYM76 VII76 VSE76 WCA76 WLW76 WVS76 K65611 JG65611 TC65611 ACY65611 AMU65611 AWQ65611 BGM65611 BQI65611 CAE65611 CKA65611 CTW65611 DDS65611 DNO65611 DXK65611 EHG65611 ERC65611 FAY65611 FKU65611 FUQ65611 GEM65611 GOI65611 GYE65611 HIA65611 HRW65611 IBS65611 ILO65611 IVK65611 JFG65611 JPC65611 JYY65611 KIU65611 KSQ65611 LCM65611 LMI65611 LWE65611 MGA65611 MPW65611 MZS65611 NJO65611 NTK65611 ODG65611 ONC65611 OWY65611 PGU65611 PQQ65611 QAM65611 QKI65611 QUE65611 REA65611 RNW65611 RXS65611 SHO65611 SRK65611 TBG65611 TLC65611 TUY65611 UEU65611 UOQ65611 UYM65611 VII65611 VSE65611 WCA65611 WLW65611 WVS65611 K131147 JG131147 TC131147 ACY131147 AMU131147 AWQ131147 BGM131147 BQI131147 CAE131147 CKA131147 CTW131147 DDS131147 DNO131147 DXK131147 EHG131147 ERC131147 FAY131147 FKU131147 FUQ131147 GEM131147 GOI131147 GYE131147 HIA131147 HRW131147 IBS131147 ILO131147 IVK131147 JFG131147 JPC131147 JYY131147 KIU131147 KSQ131147 LCM131147 LMI131147 LWE131147 MGA131147 MPW131147 MZS131147 NJO131147 NTK131147 ODG131147 ONC131147 OWY131147 PGU131147 PQQ131147 QAM131147 QKI131147 QUE131147 REA131147 RNW131147 RXS131147 SHO131147 SRK131147 TBG131147 TLC131147 TUY131147 UEU131147 UOQ131147 UYM131147 VII131147 VSE131147 WCA131147 WLW131147 WVS131147 K196683 JG196683 TC196683 ACY196683 AMU196683 AWQ196683 BGM196683 BQI196683 CAE196683 CKA196683 CTW196683 DDS196683 DNO196683 DXK196683 EHG196683 ERC196683 FAY196683 FKU196683 FUQ196683 GEM196683 GOI196683 GYE196683 HIA196683 HRW196683 IBS196683 ILO196683 IVK196683 JFG196683 JPC196683 JYY196683 KIU196683 KSQ196683 LCM196683 LMI196683 LWE196683 MGA196683 MPW196683 MZS196683 NJO196683 NTK196683 ODG196683 ONC196683 OWY196683 PGU196683 PQQ196683 QAM196683 QKI196683 QUE196683 REA196683 RNW196683 RXS196683 SHO196683 SRK196683 TBG196683 TLC196683 TUY196683 UEU196683 UOQ196683 UYM196683 VII196683 VSE196683 WCA196683 WLW196683 WVS196683 K262219 JG262219 TC262219 ACY262219 AMU262219 AWQ262219 BGM262219 BQI262219 CAE262219 CKA262219 CTW262219 DDS262219 DNO262219 DXK262219 EHG262219 ERC262219 FAY262219 FKU262219 FUQ262219 GEM262219 GOI262219 GYE262219 HIA262219 HRW262219 IBS262219 ILO262219 IVK262219 JFG262219 JPC262219 JYY262219 KIU262219 KSQ262219 LCM262219 LMI262219 LWE262219 MGA262219 MPW262219 MZS262219 NJO262219 NTK262219 ODG262219 ONC262219 OWY262219 PGU262219 PQQ262219 QAM262219 QKI262219 QUE262219 REA262219 RNW262219 RXS262219 SHO262219 SRK262219 TBG262219 TLC262219 TUY262219 UEU262219 UOQ262219 UYM262219 VII262219 VSE262219 WCA262219 WLW262219 WVS262219 K327755 JG327755 TC327755 ACY327755 AMU327755 AWQ327755 BGM327755 BQI327755 CAE327755 CKA327755 CTW327755 DDS327755 DNO327755 DXK327755 EHG327755 ERC327755 FAY327755 FKU327755 FUQ327755 GEM327755 GOI327755 GYE327755 HIA327755 HRW327755 IBS327755 ILO327755 IVK327755 JFG327755 JPC327755 JYY327755 KIU327755 KSQ327755 LCM327755 LMI327755 LWE327755 MGA327755 MPW327755 MZS327755 NJO327755 NTK327755 ODG327755 ONC327755 OWY327755 PGU327755 PQQ327755 QAM327755 QKI327755 QUE327755 REA327755 RNW327755 RXS327755 SHO327755 SRK327755 TBG327755 TLC327755 TUY327755 UEU327755 UOQ327755 UYM327755 VII327755 VSE327755 WCA327755 WLW327755 WVS327755 K393291 JG393291 TC393291 ACY393291 AMU393291 AWQ393291 BGM393291 BQI393291 CAE393291 CKA393291 CTW393291 DDS393291 DNO393291 DXK393291 EHG393291 ERC393291 FAY393291 FKU393291 FUQ393291 GEM393291 GOI393291 GYE393291 HIA393291 HRW393291 IBS393291 ILO393291 IVK393291 JFG393291 JPC393291 JYY393291 KIU393291 KSQ393291 LCM393291 LMI393291 LWE393291 MGA393291 MPW393291 MZS393291 NJO393291 NTK393291 ODG393291 ONC393291 OWY393291 PGU393291 PQQ393291 QAM393291 QKI393291 QUE393291 REA393291 RNW393291 RXS393291 SHO393291 SRK393291 TBG393291 TLC393291 TUY393291 UEU393291 UOQ393291 UYM393291 VII393291 VSE393291 WCA393291 WLW393291 WVS393291 K458827 JG458827 TC458827 ACY458827 AMU458827 AWQ458827 BGM458827 BQI458827 CAE458827 CKA458827 CTW458827 DDS458827 DNO458827 DXK458827 EHG458827 ERC458827 FAY458827 FKU458827 FUQ458827 GEM458827 GOI458827 GYE458827 HIA458827 HRW458827 IBS458827 ILO458827 IVK458827 JFG458827 JPC458827 JYY458827 KIU458827 KSQ458827 LCM458827 LMI458827 LWE458827 MGA458827 MPW458827 MZS458827 NJO458827 NTK458827 ODG458827 ONC458827 OWY458827 PGU458827 PQQ458827 QAM458827 QKI458827 QUE458827 REA458827 RNW458827 RXS458827 SHO458827 SRK458827 TBG458827 TLC458827 TUY458827 UEU458827 UOQ458827 UYM458827 VII458827 VSE458827 WCA458827 WLW458827 WVS458827 K524363 JG524363 TC524363 ACY524363 AMU524363 AWQ524363 BGM524363 BQI524363 CAE524363 CKA524363 CTW524363 DDS524363 DNO524363 DXK524363 EHG524363 ERC524363 FAY524363 FKU524363 FUQ524363 GEM524363 GOI524363 GYE524363 HIA524363 HRW524363 IBS524363 ILO524363 IVK524363 JFG524363 JPC524363 JYY524363 KIU524363 KSQ524363 LCM524363 LMI524363 LWE524363 MGA524363 MPW524363 MZS524363 NJO524363 NTK524363 ODG524363 ONC524363 OWY524363 PGU524363 PQQ524363 QAM524363 QKI524363 QUE524363 REA524363 RNW524363 RXS524363 SHO524363 SRK524363 TBG524363 TLC524363 TUY524363 UEU524363 UOQ524363 UYM524363 VII524363 VSE524363 WCA524363 WLW524363 WVS524363 K589899 JG589899 TC589899 ACY589899 AMU589899 AWQ589899 BGM589899 BQI589899 CAE589899 CKA589899 CTW589899 DDS589899 DNO589899 DXK589899 EHG589899 ERC589899 FAY589899 FKU589899 FUQ589899 GEM589899 GOI589899 GYE589899 HIA589899 HRW589899 IBS589899 ILO589899 IVK589899 JFG589899 JPC589899 JYY589899 KIU589899 KSQ589899 LCM589899 LMI589899 LWE589899 MGA589899 MPW589899 MZS589899 NJO589899 NTK589899 ODG589899 ONC589899 OWY589899 PGU589899 PQQ589899 QAM589899 QKI589899 QUE589899 REA589899 RNW589899 RXS589899 SHO589899 SRK589899 TBG589899 TLC589899 TUY589899 UEU589899 UOQ589899 UYM589899 VII589899 VSE589899 WCA589899 WLW589899 WVS589899 K655435 JG655435 TC655435 ACY655435 AMU655435 AWQ655435 BGM655435 BQI655435 CAE655435 CKA655435 CTW655435 DDS655435 DNO655435 DXK655435 EHG655435 ERC655435 FAY655435 FKU655435 FUQ655435 GEM655435 GOI655435 GYE655435 HIA655435 HRW655435 IBS655435 ILO655435 IVK655435 JFG655435 JPC655435 JYY655435 KIU655435 KSQ655435 LCM655435 LMI655435 LWE655435 MGA655435 MPW655435 MZS655435 NJO655435 NTK655435 ODG655435 ONC655435 OWY655435 PGU655435 PQQ655435 QAM655435 QKI655435 QUE655435 REA655435 RNW655435 RXS655435 SHO655435 SRK655435 TBG655435 TLC655435 TUY655435 UEU655435 UOQ655435 UYM655435 VII655435 VSE655435 WCA655435 WLW655435 WVS655435 K720971 JG720971 TC720971 ACY720971 AMU720971 AWQ720971 BGM720971 BQI720971 CAE720971 CKA720971 CTW720971 DDS720971 DNO720971 DXK720971 EHG720971 ERC720971 FAY720971 FKU720971 FUQ720971 GEM720971 GOI720971 GYE720971 HIA720971 HRW720971 IBS720971 ILO720971 IVK720971 JFG720971 JPC720971 JYY720971 KIU720971 KSQ720971 LCM720971 LMI720971 LWE720971 MGA720971 MPW720971 MZS720971 NJO720971 NTK720971 ODG720971 ONC720971 OWY720971 PGU720971 PQQ720971 QAM720971 QKI720971 QUE720971 REA720971 RNW720971 RXS720971 SHO720971 SRK720971 TBG720971 TLC720971 TUY720971 UEU720971 UOQ720971 UYM720971 VII720971 VSE720971 WCA720971 WLW720971 WVS720971 K786507 JG786507 TC786507 ACY786507 AMU786507 AWQ786507 BGM786507 BQI786507 CAE786507 CKA786507 CTW786507 DDS786507 DNO786507 DXK786507 EHG786507 ERC786507 FAY786507 FKU786507 FUQ786507 GEM786507 GOI786507 GYE786507 HIA786507 HRW786507 IBS786507 ILO786507 IVK786507 JFG786507 JPC786507 JYY786507 KIU786507 KSQ786507 LCM786507 LMI786507 LWE786507 MGA786507 MPW786507 MZS786507 NJO786507 NTK786507 ODG786507 ONC786507 OWY786507 PGU786507 PQQ786507 QAM786507 QKI786507 QUE786507 REA786507 RNW786507 RXS786507 SHO786507 SRK786507 TBG786507 TLC786507 TUY786507 UEU786507 UOQ786507 UYM786507 VII786507 VSE786507 WCA786507 WLW786507 WVS786507 K852043 JG852043 TC852043 ACY852043 AMU852043 AWQ852043 BGM852043 BQI852043 CAE852043 CKA852043 CTW852043 DDS852043 DNO852043 DXK852043 EHG852043 ERC852043 FAY852043 FKU852043 FUQ852043 GEM852043 GOI852043 GYE852043 HIA852043 HRW852043 IBS852043 ILO852043 IVK852043 JFG852043 JPC852043 JYY852043 KIU852043 KSQ852043 LCM852043 LMI852043 LWE852043 MGA852043 MPW852043 MZS852043 NJO852043 NTK852043 ODG852043 ONC852043 OWY852043 PGU852043 PQQ852043 QAM852043 QKI852043 QUE852043 REA852043 RNW852043 RXS852043 SHO852043 SRK852043 TBG852043 TLC852043 TUY852043 UEU852043 UOQ852043 UYM852043 VII852043 VSE852043 WCA852043 WLW852043 WVS852043 K917579 JG917579 TC917579 ACY917579 AMU917579 AWQ917579 BGM917579 BQI917579 CAE917579 CKA917579 CTW917579 DDS917579 DNO917579 DXK917579 EHG917579 ERC917579 FAY917579 FKU917579 FUQ917579 GEM917579 GOI917579 GYE917579 HIA917579 HRW917579 IBS917579 ILO917579 IVK917579 JFG917579 JPC917579 JYY917579 KIU917579 KSQ917579 LCM917579 LMI917579 LWE917579 MGA917579 MPW917579 MZS917579 NJO917579 NTK917579 ODG917579 ONC917579 OWY917579 PGU917579 PQQ917579 QAM917579 QKI917579 QUE917579 REA917579 RNW917579 RXS917579 SHO917579 SRK917579 TBG917579 TLC917579 TUY917579 UEU917579 UOQ917579 UYM917579 VII917579 VSE917579 WCA917579 WLW917579 WVS917579 K983115 JG983115 TC983115 ACY983115 AMU983115 AWQ983115 BGM983115 BQI983115 CAE983115 CKA983115 CTW983115 DDS983115 DNO983115 DXK983115 EHG983115 ERC983115 FAY983115 FKU983115 FUQ983115 GEM983115 GOI983115 GYE983115 HIA983115 HRW983115 IBS983115 ILO983115 IVK983115 JFG983115 JPC983115 JYY983115 KIU983115 KSQ983115 LCM983115 LMI983115 LWE983115 MGA983115 MPW983115 MZS983115 NJO983115 NTK983115 ODG983115 ONC983115 OWY983115 PGU983115 PQQ983115 QAM983115 QKI983115 QUE983115 REA983115 RNW983115 RXS983115 SHO983115 SRK983115 TBG983115 TLC983115 TUY983115 UEU983115 UOQ983115 UYM983115 VII983115 VSE983115 WCA983115 WLW983115 WVS983115" xr:uid="{99A8C35E-0CBC-4542-A579-B4F2492E8927}">
      <formula1>$AM$64:$AM$69</formula1>
    </dataValidation>
    <dataValidation type="list" allowBlank="1" showInputMessage="1" showErrorMessage="1" sqref="N76 JJ76 TF76 ADB76 AMX76 AWT76 BGP76 BQL76 CAH76 CKD76 CTZ76 DDV76 DNR76 DXN76 EHJ76 ERF76 FBB76 FKX76 FUT76 GEP76 GOL76 GYH76 HID76 HRZ76 IBV76 ILR76 IVN76 JFJ76 JPF76 JZB76 KIX76 KST76 LCP76 LML76 LWH76 MGD76 MPZ76 MZV76 NJR76 NTN76 ODJ76 ONF76 OXB76 PGX76 PQT76 QAP76 QKL76 QUH76 RED76 RNZ76 RXV76 SHR76 SRN76 TBJ76 TLF76 TVB76 UEX76 UOT76 UYP76 VIL76 VSH76 WCD76 WLZ76 WVV76 N65611 JJ65611 TF65611 ADB65611 AMX65611 AWT65611 BGP65611 BQL65611 CAH65611 CKD65611 CTZ65611 DDV65611 DNR65611 DXN65611 EHJ65611 ERF65611 FBB65611 FKX65611 FUT65611 GEP65611 GOL65611 GYH65611 HID65611 HRZ65611 IBV65611 ILR65611 IVN65611 JFJ65611 JPF65611 JZB65611 KIX65611 KST65611 LCP65611 LML65611 LWH65611 MGD65611 MPZ65611 MZV65611 NJR65611 NTN65611 ODJ65611 ONF65611 OXB65611 PGX65611 PQT65611 QAP65611 QKL65611 QUH65611 RED65611 RNZ65611 RXV65611 SHR65611 SRN65611 TBJ65611 TLF65611 TVB65611 UEX65611 UOT65611 UYP65611 VIL65611 VSH65611 WCD65611 WLZ65611 WVV65611 N131147 JJ131147 TF131147 ADB131147 AMX131147 AWT131147 BGP131147 BQL131147 CAH131147 CKD131147 CTZ131147 DDV131147 DNR131147 DXN131147 EHJ131147 ERF131147 FBB131147 FKX131147 FUT131147 GEP131147 GOL131147 GYH131147 HID131147 HRZ131147 IBV131147 ILR131147 IVN131147 JFJ131147 JPF131147 JZB131147 KIX131147 KST131147 LCP131147 LML131147 LWH131147 MGD131147 MPZ131147 MZV131147 NJR131147 NTN131147 ODJ131147 ONF131147 OXB131147 PGX131147 PQT131147 QAP131147 QKL131147 QUH131147 RED131147 RNZ131147 RXV131147 SHR131147 SRN131147 TBJ131147 TLF131147 TVB131147 UEX131147 UOT131147 UYP131147 VIL131147 VSH131147 WCD131147 WLZ131147 WVV131147 N196683 JJ196683 TF196683 ADB196683 AMX196683 AWT196683 BGP196683 BQL196683 CAH196683 CKD196683 CTZ196683 DDV196683 DNR196683 DXN196683 EHJ196683 ERF196683 FBB196683 FKX196683 FUT196683 GEP196683 GOL196683 GYH196683 HID196683 HRZ196683 IBV196683 ILR196683 IVN196683 JFJ196683 JPF196683 JZB196683 KIX196683 KST196683 LCP196683 LML196683 LWH196683 MGD196683 MPZ196683 MZV196683 NJR196683 NTN196683 ODJ196683 ONF196683 OXB196683 PGX196683 PQT196683 QAP196683 QKL196683 QUH196683 RED196683 RNZ196683 RXV196683 SHR196683 SRN196683 TBJ196683 TLF196683 TVB196683 UEX196683 UOT196683 UYP196683 VIL196683 VSH196683 WCD196683 WLZ196683 WVV196683 N262219 JJ262219 TF262219 ADB262219 AMX262219 AWT262219 BGP262219 BQL262219 CAH262219 CKD262219 CTZ262219 DDV262219 DNR262219 DXN262219 EHJ262219 ERF262219 FBB262219 FKX262219 FUT262219 GEP262219 GOL262219 GYH262219 HID262219 HRZ262219 IBV262219 ILR262219 IVN262219 JFJ262219 JPF262219 JZB262219 KIX262219 KST262219 LCP262219 LML262219 LWH262219 MGD262219 MPZ262219 MZV262219 NJR262219 NTN262219 ODJ262219 ONF262219 OXB262219 PGX262219 PQT262219 QAP262219 QKL262219 QUH262219 RED262219 RNZ262219 RXV262219 SHR262219 SRN262219 TBJ262219 TLF262219 TVB262219 UEX262219 UOT262219 UYP262219 VIL262219 VSH262219 WCD262219 WLZ262219 WVV262219 N327755 JJ327755 TF327755 ADB327755 AMX327755 AWT327755 BGP327755 BQL327755 CAH327755 CKD327755 CTZ327755 DDV327755 DNR327755 DXN327755 EHJ327755 ERF327755 FBB327755 FKX327755 FUT327755 GEP327755 GOL327755 GYH327755 HID327755 HRZ327755 IBV327755 ILR327755 IVN327755 JFJ327755 JPF327755 JZB327755 KIX327755 KST327755 LCP327755 LML327755 LWH327755 MGD327755 MPZ327755 MZV327755 NJR327755 NTN327755 ODJ327755 ONF327755 OXB327755 PGX327755 PQT327755 QAP327755 QKL327755 QUH327755 RED327755 RNZ327755 RXV327755 SHR327755 SRN327755 TBJ327755 TLF327755 TVB327755 UEX327755 UOT327755 UYP327755 VIL327755 VSH327755 WCD327755 WLZ327755 WVV327755 N393291 JJ393291 TF393291 ADB393291 AMX393291 AWT393291 BGP393291 BQL393291 CAH393291 CKD393291 CTZ393291 DDV393291 DNR393291 DXN393291 EHJ393291 ERF393291 FBB393291 FKX393291 FUT393291 GEP393291 GOL393291 GYH393291 HID393291 HRZ393291 IBV393291 ILR393291 IVN393291 JFJ393291 JPF393291 JZB393291 KIX393291 KST393291 LCP393291 LML393291 LWH393291 MGD393291 MPZ393291 MZV393291 NJR393291 NTN393291 ODJ393291 ONF393291 OXB393291 PGX393291 PQT393291 QAP393291 QKL393291 QUH393291 RED393291 RNZ393291 RXV393291 SHR393291 SRN393291 TBJ393291 TLF393291 TVB393291 UEX393291 UOT393291 UYP393291 VIL393291 VSH393291 WCD393291 WLZ393291 WVV393291 N458827 JJ458827 TF458827 ADB458827 AMX458827 AWT458827 BGP458827 BQL458827 CAH458827 CKD458827 CTZ458827 DDV458827 DNR458827 DXN458827 EHJ458827 ERF458827 FBB458827 FKX458827 FUT458827 GEP458827 GOL458827 GYH458827 HID458827 HRZ458827 IBV458827 ILR458827 IVN458827 JFJ458827 JPF458827 JZB458827 KIX458827 KST458827 LCP458827 LML458827 LWH458827 MGD458827 MPZ458827 MZV458827 NJR458827 NTN458827 ODJ458827 ONF458827 OXB458827 PGX458827 PQT458827 QAP458827 QKL458827 QUH458827 RED458827 RNZ458827 RXV458827 SHR458827 SRN458827 TBJ458827 TLF458827 TVB458827 UEX458827 UOT458827 UYP458827 VIL458827 VSH458827 WCD458827 WLZ458827 WVV458827 N524363 JJ524363 TF524363 ADB524363 AMX524363 AWT524363 BGP524363 BQL524363 CAH524363 CKD524363 CTZ524363 DDV524363 DNR524363 DXN524363 EHJ524363 ERF524363 FBB524363 FKX524363 FUT524363 GEP524363 GOL524363 GYH524363 HID524363 HRZ524363 IBV524363 ILR524363 IVN524363 JFJ524363 JPF524363 JZB524363 KIX524363 KST524363 LCP524363 LML524363 LWH524363 MGD524363 MPZ524363 MZV524363 NJR524363 NTN524363 ODJ524363 ONF524363 OXB524363 PGX524363 PQT524363 QAP524363 QKL524363 QUH524363 RED524363 RNZ524363 RXV524363 SHR524363 SRN524363 TBJ524363 TLF524363 TVB524363 UEX524363 UOT524363 UYP524363 VIL524363 VSH524363 WCD524363 WLZ524363 WVV524363 N589899 JJ589899 TF589899 ADB589899 AMX589899 AWT589899 BGP589899 BQL589899 CAH589899 CKD589899 CTZ589899 DDV589899 DNR589899 DXN589899 EHJ589899 ERF589899 FBB589899 FKX589899 FUT589899 GEP589899 GOL589899 GYH589899 HID589899 HRZ589899 IBV589899 ILR589899 IVN589899 JFJ589899 JPF589899 JZB589899 KIX589899 KST589899 LCP589899 LML589899 LWH589899 MGD589899 MPZ589899 MZV589899 NJR589899 NTN589899 ODJ589899 ONF589899 OXB589899 PGX589899 PQT589899 QAP589899 QKL589899 QUH589899 RED589899 RNZ589899 RXV589899 SHR589899 SRN589899 TBJ589899 TLF589899 TVB589899 UEX589899 UOT589899 UYP589899 VIL589899 VSH589899 WCD589899 WLZ589899 WVV589899 N655435 JJ655435 TF655435 ADB655435 AMX655435 AWT655435 BGP655435 BQL655435 CAH655435 CKD655435 CTZ655435 DDV655435 DNR655435 DXN655435 EHJ655435 ERF655435 FBB655435 FKX655435 FUT655435 GEP655435 GOL655435 GYH655435 HID655435 HRZ655435 IBV655435 ILR655435 IVN655435 JFJ655435 JPF655435 JZB655435 KIX655435 KST655435 LCP655435 LML655435 LWH655435 MGD655435 MPZ655435 MZV655435 NJR655435 NTN655435 ODJ655435 ONF655435 OXB655435 PGX655435 PQT655435 QAP655435 QKL655435 QUH655435 RED655435 RNZ655435 RXV655435 SHR655435 SRN655435 TBJ655435 TLF655435 TVB655435 UEX655435 UOT655435 UYP655435 VIL655435 VSH655435 WCD655435 WLZ655435 WVV655435 N720971 JJ720971 TF720971 ADB720971 AMX720971 AWT720971 BGP720971 BQL720971 CAH720971 CKD720971 CTZ720971 DDV720971 DNR720971 DXN720971 EHJ720971 ERF720971 FBB720971 FKX720971 FUT720971 GEP720971 GOL720971 GYH720971 HID720971 HRZ720971 IBV720971 ILR720971 IVN720971 JFJ720971 JPF720971 JZB720971 KIX720971 KST720971 LCP720971 LML720971 LWH720971 MGD720971 MPZ720971 MZV720971 NJR720971 NTN720971 ODJ720971 ONF720971 OXB720971 PGX720971 PQT720971 QAP720971 QKL720971 QUH720971 RED720971 RNZ720971 RXV720971 SHR720971 SRN720971 TBJ720971 TLF720971 TVB720971 UEX720971 UOT720971 UYP720971 VIL720971 VSH720971 WCD720971 WLZ720971 WVV720971 N786507 JJ786507 TF786507 ADB786507 AMX786507 AWT786507 BGP786507 BQL786507 CAH786507 CKD786507 CTZ786507 DDV786507 DNR786507 DXN786507 EHJ786507 ERF786507 FBB786507 FKX786507 FUT786507 GEP786507 GOL786507 GYH786507 HID786507 HRZ786507 IBV786507 ILR786507 IVN786507 JFJ786507 JPF786507 JZB786507 KIX786507 KST786507 LCP786507 LML786507 LWH786507 MGD786507 MPZ786507 MZV786507 NJR786507 NTN786507 ODJ786507 ONF786507 OXB786507 PGX786507 PQT786507 QAP786507 QKL786507 QUH786507 RED786507 RNZ786507 RXV786507 SHR786507 SRN786507 TBJ786507 TLF786507 TVB786507 UEX786507 UOT786507 UYP786507 VIL786507 VSH786507 WCD786507 WLZ786507 WVV786507 N852043 JJ852043 TF852043 ADB852043 AMX852043 AWT852043 BGP852043 BQL852043 CAH852043 CKD852043 CTZ852043 DDV852043 DNR852043 DXN852043 EHJ852043 ERF852043 FBB852043 FKX852043 FUT852043 GEP852043 GOL852043 GYH852043 HID852043 HRZ852043 IBV852043 ILR852043 IVN852043 JFJ852043 JPF852043 JZB852043 KIX852043 KST852043 LCP852043 LML852043 LWH852043 MGD852043 MPZ852043 MZV852043 NJR852043 NTN852043 ODJ852043 ONF852043 OXB852043 PGX852043 PQT852043 QAP852043 QKL852043 QUH852043 RED852043 RNZ852043 RXV852043 SHR852043 SRN852043 TBJ852043 TLF852043 TVB852043 UEX852043 UOT852043 UYP852043 VIL852043 VSH852043 WCD852043 WLZ852043 WVV852043 N917579 JJ917579 TF917579 ADB917579 AMX917579 AWT917579 BGP917579 BQL917579 CAH917579 CKD917579 CTZ917579 DDV917579 DNR917579 DXN917579 EHJ917579 ERF917579 FBB917579 FKX917579 FUT917579 GEP917579 GOL917579 GYH917579 HID917579 HRZ917579 IBV917579 ILR917579 IVN917579 JFJ917579 JPF917579 JZB917579 KIX917579 KST917579 LCP917579 LML917579 LWH917579 MGD917579 MPZ917579 MZV917579 NJR917579 NTN917579 ODJ917579 ONF917579 OXB917579 PGX917579 PQT917579 QAP917579 QKL917579 QUH917579 RED917579 RNZ917579 RXV917579 SHR917579 SRN917579 TBJ917579 TLF917579 TVB917579 UEX917579 UOT917579 UYP917579 VIL917579 VSH917579 WCD917579 WLZ917579 WVV917579 N983115 JJ983115 TF983115 ADB983115 AMX983115 AWT983115 BGP983115 BQL983115 CAH983115 CKD983115 CTZ983115 DDV983115 DNR983115 DXN983115 EHJ983115 ERF983115 FBB983115 FKX983115 FUT983115 GEP983115 GOL983115 GYH983115 HID983115 HRZ983115 IBV983115 ILR983115 IVN983115 JFJ983115 JPF983115 JZB983115 KIX983115 KST983115 LCP983115 LML983115 LWH983115 MGD983115 MPZ983115 MZV983115 NJR983115 NTN983115 ODJ983115 ONF983115 OXB983115 PGX983115 PQT983115 QAP983115 QKL983115 QUH983115 RED983115 RNZ983115 RXV983115 SHR983115 SRN983115 TBJ983115 TLF983115 TVB983115 UEX983115 UOT983115 UYP983115 VIL983115 VSH983115 WCD983115 WLZ983115 WVV983115" xr:uid="{C38E33BD-4045-4BF3-A9AC-329EF00A986B}">
      <formula1>$AN$64:$AN$66</formula1>
    </dataValidation>
    <dataValidation type="list" allowBlank="1" showInputMessage="1" showErrorMessage="1" sqref="O127:P127 JK127:JL127 TG127:TH127 ADC127:ADD127 AMY127:AMZ127 AWU127:AWV127 BGQ127:BGR127 BQM127:BQN127 CAI127:CAJ127 CKE127:CKF127 CUA127:CUB127 DDW127:DDX127 DNS127:DNT127 DXO127:DXP127 EHK127:EHL127 ERG127:ERH127 FBC127:FBD127 FKY127:FKZ127 FUU127:FUV127 GEQ127:GER127 GOM127:GON127 GYI127:GYJ127 HIE127:HIF127 HSA127:HSB127 IBW127:IBX127 ILS127:ILT127 IVO127:IVP127 JFK127:JFL127 JPG127:JPH127 JZC127:JZD127 KIY127:KIZ127 KSU127:KSV127 LCQ127:LCR127 LMM127:LMN127 LWI127:LWJ127 MGE127:MGF127 MQA127:MQB127 MZW127:MZX127 NJS127:NJT127 NTO127:NTP127 ODK127:ODL127 ONG127:ONH127 OXC127:OXD127 PGY127:PGZ127 PQU127:PQV127 QAQ127:QAR127 QKM127:QKN127 QUI127:QUJ127 REE127:REF127 ROA127:ROB127 RXW127:RXX127 SHS127:SHT127 SRO127:SRP127 TBK127:TBL127 TLG127:TLH127 TVC127:TVD127 UEY127:UEZ127 UOU127:UOV127 UYQ127:UYR127 VIM127:VIN127 VSI127:VSJ127 WCE127:WCF127 WMA127:WMB127 WVW127:WVX127 O65665:P65665 JK65665:JL65665 TG65665:TH65665 ADC65665:ADD65665 AMY65665:AMZ65665 AWU65665:AWV65665 BGQ65665:BGR65665 BQM65665:BQN65665 CAI65665:CAJ65665 CKE65665:CKF65665 CUA65665:CUB65665 DDW65665:DDX65665 DNS65665:DNT65665 DXO65665:DXP65665 EHK65665:EHL65665 ERG65665:ERH65665 FBC65665:FBD65665 FKY65665:FKZ65665 FUU65665:FUV65665 GEQ65665:GER65665 GOM65665:GON65665 GYI65665:GYJ65665 HIE65665:HIF65665 HSA65665:HSB65665 IBW65665:IBX65665 ILS65665:ILT65665 IVO65665:IVP65665 JFK65665:JFL65665 JPG65665:JPH65665 JZC65665:JZD65665 KIY65665:KIZ65665 KSU65665:KSV65665 LCQ65665:LCR65665 LMM65665:LMN65665 LWI65665:LWJ65665 MGE65665:MGF65665 MQA65665:MQB65665 MZW65665:MZX65665 NJS65665:NJT65665 NTO65665:NTP65665 ODK65665:ODL65665 ONG65665:ONH65665 OXC65665:OXD65665 PGY65665:PGZ65665 PQU65665:PQV65665 QAQ65665:QAR65665 QKM65665:QKN65665 QUI65665:QUJ65665 REE65665:REF65665 ROA65665:ROB65665 RXW65665:RXX65665 SHS65665:SHT65665 SRO65665:SRP65665 TBK65665:TBL65665 TLG65665:TLH65665 TVC65665:TVD65665 UEY65665:UEZ65665 UOU65665:UOV65665 UYQ65665:UYR65665 VIM65665:VIN65665 VSI65665:VSJ65665 WCE65665:WCF65665 WMA65665:WMB65665 WVW65665:WVX65665 O131201:P131201 JK131201:JL131201 TG131201:TH131201 ADC131201:ADD131201 AMY131201:AMZ131201 AWU131201:AWV131201 BGQ131201:BGR131201 BQM131201:BQN131201 CAI131201:CAJ131201 CKE131201:CKF131201 CUA131201:CUB131201 DDW131201:DDX131201 DNS131201:DNT131201 DXO131201:DXP131201 EHK131201:EHL131201 ERG131201:ERH131201 FBC131201:FBD131201 FKY131201:FKZ131201 FUU131201:FUV131201 GEQ131201:GER131201 GOM131201:GON131201 GYI131201:GYJ131201 HIE131201:HIF131201 HSA131201:HSB131201 IBW131201:IBX131201 ILS131201:ILT131201 IVO131201:IVP131201 JFK131201:JFL131201 JPG131201:JPH131201 JZC131201:JZD131201 KIY131201:KIZ131201 KSU131201:KSV131201 LCQ131201:LCR131201 LMM131201:LMN131201 LWI131201:LWJ131201 MGE131201:MGF131201 MQA131201:MQB131201 MZW131201:MZX131201 NJS131201:NJT131201 NTO131201:NTP131201 ODK131201:ODL131201 ONG131201:ONH131201 OXC131201:OXD131201 PGY131201:PGZ131201 PQU131201:PQV131201 QAQ131201:QAR131201 QKM131201:QKN131201 QUI131201:QUJ131201 REE131201:REF131201 ROA131201:ROB131201 RXW131201:RXX131201 SHS131201:SHT131201 SRO131201:SRP131201 TBK131201:TBL131201 TLG131201:TLH131201 TVC131201:TVD131201 UEY131201:UEZ131201 UOU131201:UOV131201 UYQ131201:UYR131201 VIM131201:VIN131201 VSI131201:VSJ131201 WCE131201:WCF131201 WMA131201:WMB131201 WVW131201:WVX131201 O196737:P196737 JK196737:JL196737 TG196737:TH196737 ADC196737:ADD196737 AMY196737:AMZ196737 AWU196737:AWV196737 BGQ196737:BGR196737 BQM196737:BQN196737 CAI196737:CAJ196737 CKE196737:CKF196737 CUA196737:CUB196737 DDW196737:DDX196737 DNS196737:DNT196737 DXO196737:DXP196737 EHK196737:EHL196737 ERG196737:ERH196737 FBC196737:FBD196737 FKY196737:FKZ196737 FUU196737:FUV196737 GEQ196737:GER196737 GOM196737:GON196737 GYI196737:GYJ196737 HIE196737:HIF196737 HSA196737:HSB196737 IBW196737:IBX196737 ILS196737:ILT196737 IVO196737:IVP196737 JFK196737:JFL196737 JPG196737:JPH196737 JZC196737:JZD196737 KIY196737:KIZ196737 KSU196737:KSV196737 LCQ196737:LCR196737 LMM196737:LMN196737 LWI196737:LWJ196737 MGE196737:MGF196737 MQA196737:MQB196737 MZW196737:MZX196737 NJS196737:NJT196737 NTO196737:NTP196737 ODK196737:ODL196737 ONG196737:ONH196737 OXC196737:OXD196737 PGY196737:PGZ196737 PQU196737:PQV196737 QAQ196737:QAR196737 QKM196737:QKN196737 QUI196737:QUJ196737 REE196737:REF196737 ROA196737:ROB196737 RXW196737:RXX196737 SHS196737:SHT196737 SRO196737:SRP196737 TBK196737:TBL196737 TLG196737:TLH196737 TVC196737:TVD196737 UEY196737:UEZ196737 UOU196737:UOV196737 UYQ196737:UYR196737 VIM196737:VIN196737 VSI196737:VSJ196737 WCE196737:WCF196737 WMA196737:WMB196737 WVW196737:WVX196737 O262273:P262273 JK262273:JL262273 TG262273:TH262273 ADC262273:ADD262273 AMY262273:AMZ262273 AWU262273:AWV262273 BGQ262273:BGR262273 BQM262273:BQN262273 CAI262273:CAJ262273 CKE262273:CKF262273 CUA262273:CUB262273 DDW262273:DDX262273 DNS262273:DNT262273 DXO262273:DXP262273 EHK262273:EHL262273 ERG262273:ERH262273 FBC262273:FBD262273 FKY262273:FKZ262273 FUU262273:FUV262273 GEQ262273:GER262273 GOM262273:GON262273 GYI262273:GYJ262273 HIE262273:HIF262273 HSA262273:HSB262273 IBW262273:IBX262273 ILS262273:ILT262273 IVO262273:IVP262273 JFK262273:JFL262273 JPG262273:JPH262273 JZC262273:JZD262273 KIY262273:KIZ262273 KSU262273:KSV262273 LCQ262273:LCR262273 LMM262273:LMN262273 LWI262273:LWJ262273 MGE262273:MGF262273 MQA262273:MQB262273 MZW262273:MZX262273 NJS262273:NJT262273 NTO262273:NTP262273 ODK262273:ODL262273 ONG262273:ONH262273 OXC262273:OXD262273 PGY262273:PGZ262273 PQU262273:PQV262273 QAQ262273:QAR262273 QKM262273:QKN262273 QUI262273:QUJ262273 REE262273:REF262273 ROA262273:ROB262273 RXW262273:RXX262273 SHS262273:SHT262273 SRO262273:SRP262273 TBK262273:TBL262273 TLG262273:TLH262273 TVC262273:TVD262273 UEY262273:UEZ262273 UOU262273:UOV262273 UYQ262273:UYR262273 VIM262273:VIN262273 VSI262273:VSJ262273 WCE262273:WCF262273 WMA262273:WMB262273 WVW262273:WVX262273 O327809:P327809 JK327809:JL327809 TG327809:TH327809 ADC327809:ADD327809 AMY327809:AMZ327809 AWU327809:AWV327809 BGQ327809:BGR327809 BQM327809:BQN327809 CAI327809:CAJ327809 CKE327809:CKF327809 CUA327809:CUB327809 DDW327809:DDX327809 DNS327809:DNT327809 DXO327809:DXP327809 EHK327809:EHL327809 ERG327809:ERH327809 FBC327809:FBD327809 FKY327809:FKZ327809 FUU327809:FUV327809 GEQ327809:GER327809 GOM327809:GON327809 GYI327809:GYJ327809 HIE327809:HIF327809 HSA327809:HSB327809 IBW327809:IBX327809 ILS327809:ILT327809 IVO327809:IVP327809 JFK327809:JFL327809 JPG327809:JPH327809 JZC327809:JZD327809 KIY327809:KIZ327809 KSU327809:KSV327809 LCQ327809:LCR327809 LMM327809:LMN327809 LWI327809:LWJ327809 MGE327809:MGF327809 MQA327809:MQB327809 MZW327809:MZX327809 NJS327809:NJT327809 NTO327809:NTP327809 ODK327809:ODL327809 ONG327809:ONH327809 OXC327809:OXD327809 PGY327809:PGZ327809 PQU327809:PQV327809 QAQ327809:QAR327809 QKM327809:QKN327809 QUI327809:QUJ327809 REE327809:REF327809 ROA327809:ROB327809 RXW327809:RXX327809 SHS327809:SHT327809 SRO327809:SRP327809 TBK327809:TBL327809 TLG327809:TLH327809 TVC327809:TVD327809 UEY327809:UEZ327809 UOU327809:UOV327809 UYQ327809:UYR327809 VIM327809:VIN327809 VSI327809:VSJ327809 WCE327809:WCF327809 WMA327809:WMB327809 WVW327809:WVX327809 O393345:P393345 JK393345:JL393345 TG393345:TH393345 ADC393345:ADD393345 AMY393345:AMZ393345 AWU393345:AWV393345 BGQ393345:BGR393345 BQM393345:BQN393345 CAI393345:CAJ393345 CKE393345:CKF393345 CUA393345:CUB393345 DDW393345:DDX393345 DNS393345:DNT393345 DXO393345:DXP393345 EHK393345:EHL393345 ERG393345:ERH393345 FBC393345:FBD393345 FKY393345:FKZ393345 FUU393345:FUV393345 GEQ393345:GER393345 GOM393345:GON393345 GYI393345:GYJ393345 HIE393345:HIF393345 HSA393345:HSB393345 IBW393345:IBX393345 ILS393345:ILT393345 IVO393345:IVP393345 JFK393345:JFL393345 JPG393345:JPH393345 JZC393345:JZD393345 KIY393345:KIZ393345 KSU393345:KSV393345 LCQ393345:LCR393345 LMM393345:LMN393345 LWI393345:LWJ393345 MGE393345:MGF393345 MQA393345:MQB393345 MZW393345:MZX393345 NJS393345:NJT393345 NTO393345:NTP393345 ODK393345:ODL393345 ONG393345:ONH393345 OXC393345:OXD393345 PGY393345:PGZ393345 PQU393345:PQV393345 QAQ393345:QAR393345 QKM393345:QKN393345 QUI393345:QUJ393345 REE393345:REF393345 ROA393345:ROB393345 RXW393345:RXX393345 SHS393345:SHT393345 SRO393345:SRP393345 TBK393345:TBL393345 TLG393345:TLH393345 TVC393345:TVD393345 UEY393345:UEZ393345 UOU393345:UOV393345 UYQ393345:UYR393345 VIM393345:VIN393345 VSI393345:VSJ393345 WCE393345:WCF393345 WMA393345:WMB393345 WVW393345:WVX393345 O458881:P458881 JK458881:JL458881 TG458881:TH458881 ADC458881:ADD458881 AMY458881:AMZ458881 AWU458881:AWV458881 BGQ458881:BGR458881 BQM458881:BQN458881 CAI458881:CAJ458881 CKE458881:CKF458881 CUA458881:CUB458881 DDW458881:DDX458881 DNS458881:DNT458881 DXO458881:DXP458881 EHK458881:EHL458881 ERG458881:ERH458881 FBC458881:FBD458881 FKY458881:FKZ458881 FUU458881:FUV458881 GEQ458881:GER458881 GOM458881:GON458881 GYI458881:GYJ458881 HIE458881:HIF458881 HSA458881:HSB458881 IBW458881:IBX458881 ILS458881:ILT458881 IVO458881:IVP458881 JFK458881:JFL458881 JPG458881:JPH458881 JZC458881:JZD458881 KIY458881:KIZ458881 KSU458881:KSV458881 LCQ458881:LCR458881 LMM458881:LMN458881 LWI458881:LWJ458881 MGE458881:MGF458881 MQA458881:MQB458881 MZW458881:MZX458881 NJS458881:NJT458881 NTO458881:NTP458881 ODK458881:ODL458881 ONG458881:ONH458881 OXC458881:OXD458881 PGY458881:PGZ458881 PQU458881:PQV458881 QAQ458881:QAR458881 QKM458881:QKN458881 QUI458881:QUJ458881 REE458881:REF458881 ROA458881:ROB458881 RXW458881:RXX458881 SHS458881:SHT458881 SRO458881:SRP458881 TBK458881:TBL458881 TLG458881:TLH458881 TVC458881:TVD458881 UEY458881:UEZ458881 UOU458881:UOV458881 UYQ458881:UYR458881 VIM458881:VIN458881 VSI458881:VSJ458881 WCE458881:WCF458881 WMA458881:WMB458881 WVW458881:WVX458881 O524417:P524417 JK524417:JL524417 TG524417:TH524417 ADC524417:ADD524417 AMY524417:AMZ524417 AWU524417:AWV524417 BGQ524417:BGR524417 BQM524417:BQN524417 CAI524417:CAJ524417 CKE524417:CKF524417 CUA524417:CUB524417 DDW524417:DDX524417 DNS524417:DNT524417 DXO524417:DXP524417 EHK524417:EHL524417 ERG524417:ERH524417 FBC524417:FBD524417 FKY524417:FKZ524417 FUU524417:FUV524417 GEQ524417:GER524417 GOM524417:GON524417 GYI524417:GYJ524417 HIE524417:HIF524417 HSA524417:HSB524417 IBW524417:IBX524417 ILS524417:ILT524417 IVO524417:IVP524417 JFK524417:JFL524417 JPG524417:JPH524417 JZC524417:JZD524417 KIY524417:KIZ524417 KSU524417:KSV524417 LCQ524417:LCR524417 LMM524417:LMN524417 LWI524417:LWJ524417 MGE524417:MGF524417 MQA524417:MQB524417 MZW524417:MZX524417 NJS524417:NJT524417 NTO524417:NTP524417 ODK524417:ODL524417 ONG524417:ONH524417 OXC524417:OXD524417 PGY524417:PGZ524417 PQU524417:PQV524417 QAQ524417:QAR524417 QKM524417:QKN524417 QUI524417:QUJ524417 REE524417:REF524417 ROA524417:ROB524417 RXW524417:RXX524417 SHS524417:SHT524417 SRO524417:SRP524417 TBK524417:TBL524417 TLG524417:TLH524417 TVC524417:TVD524417 UEY524417:UEZ524417 UOU524417:UOV524417 UYQ524417:UYR524417 VIM524417:VIN524417 VSI524417:VSJ524417 WCE524417:WCF524417 WMA524417:WMB524417 WVW524417:WVX524417 O589953:P589953 JK589953:JL589953 TG589953:TH589953 ADC589953:ADD589953 AMY589953:AMZ589953 AWU589953:AWV589953 BGQ589953:BGR589953 BQM589953:BQN589953 CAI589953:CAJ589953 CKE589953:CKF589953 CUA589953:CUB589953 DDW589953:DDX589953 DNS589953:DNT589953 DXO589953:DXP589953 EHK589953:EHL589953 ERG589953:ERH589953 FBC589953:FBD589953 FKY589953:FKZ589953 FUU589953:FUV589953 GEQ589953:GER589953 GOM589953:GON589953 GYI589953:GYJ589953 HIE589953:HIF589953 HSA589953:HSB589953 IBW589953:IBX589953 ILS589953:ILT589953 IVO589953:IVP589953 JFK589953:JFL589953 JPG589953:JPH589953 JZC589953:JZD589953 KIY589953:KIZ589953 KSU589953:KSV589953 LCQ589953:LCR589953 LMM589953:LMN589953 LWI589953:LWJ589953 MGE589953:MGF589953 MQA589953:MQB589953 MZW589953:MZX589953 NJS589953:NJT589953 NTO589953:NTP589953 ODK589953:ODL589953 ONG589953:ONH589953 OXC589953:OXD589953 PGY589953:PGZ589953 PQU589953:PQV589953 QAQ589953:QAR589953 QKM589953:QKN589953 QUI589953:QUJ589953 REE589953:REF589953 ROA589953:ROB589953 RXW589953:RXX589953 SHS589953:SHT589953 SRO589953:SRP589953 TBK589953:TBL589953 TLG589953:TLH589953 TVC589953:TVD589953 UEY589953:UEZ589953 UOU589953:UOV589953 UYQ589953:UYR589953 VIM589953:VIN589953 VSI589953:VSJ589953 WCE589953:WCF589953 WMA589953:WMB589953 WVW589953:WVX589953 O655489:P655489 JK655489:JL655489 TG655489:TH655489 ADC655489:ADD655489 AMY655489:AMZ655489 AWU655489:AWV655489 BGQ655489:BGR655489 BQM655489:BQN655489 CAI655489:CAJ655489 CKE655489:CKF655489 CUA655489:CUB655489 DDW655489:DDX655489 DNS655489:DNT655489 DXO655489:DXP655489 EHK655489:EHL655489 ERG655489:ERH655489 FBC655489:FBD655489 FKY655489:FKZ655489 FUU655489:FUV655489 GEQ655489:GER655489 GOM655489:GON655489 GYI655489:GYJ655489 HIE655489:HIF655489 HSA655489:HSB655489 IBW655489:IBX655489 ILS655489:ILT655489 IVO655489:IVP655489 JFK655489:JFL655489 JPG655489:JPH655489 JZC655489:JZD655489 KIY655489:KIZ655489 KSU655489:KSV655489 LCQ655489:LCR655489 LMM655489:LMN655489 LWI655489:LWJ655489 MGE655489:MGF655489 MQA655489:MQB655489 MZW655489:MZX655489 NJS655489:NJT655489 NTO655489:NTP655489 ODK655489:ODL655489 ONG655489:ONH655489 OXC655489:OXD655489 PGY655489:PGZ655489 PQU655489:PQV655489 QAQ655489:QAR655489 QKM655489:QKN655489 QUI655489:QUJ655489 REE655489:REF655489 ROA655489:ROB655489 RXW655489:RXX655489 SHS655489:SHT655489 SRO655489:SRP655489 TBK655489:TBL655489 TLG655489:TLH655489 TVC655489:TVD655489 UEY655489:UEZ655489 UOU655489:UOV655489 UYQ655489:UYR655489 VIM655489:VIN655489 VSI655489:VSJ655489 WCE655489:WCF655489 WMA655489:WMB655489 WVW655489:WVX655489 O721025:P721025 JK721025:JL721025 TG721025:TH721025 ADC721025:ADD721025 AMY721025:AMZ721025 AWU721025:AWV721025 BGQ721025:BGR721025 BQM721025:BQN721025 CAI721025:CAJ721025 CKE721025:CKF721025 CUA721025:CUB721025 DDW721025:DDX721025 DNS721025:DNT721025 DXO721025:DXP721025 EHK721025:EHL721025 ERG721025:ERH721025 FBC721025:FBD721025 FKY721025:FKZ721025 FUU721025:FUV721025 GEQ721025:GER721025 GOM721025:GON721025 GYI721025:GYJ721025 HIE721025:HIF721025 HSA721025:HSB721025 IBW721025:IBX721025 ILS721025:ILT721025 IVO721025:IVP721025 JFK721025:JFL721025 JPG721025:JPH721025 JZC721025:JZD721025 KIY721025:KIZ721025 KSU721025:KSV721025 LCQ721025:LCR721025 LMM721025:LMN721025 LWI721025:LWJ721025 MGE721025:MGF721025 MQA721025:MQB721025 MZW721025:MZX721025 NJS721025:NJT721025 NTO721025:NTP721025 ODK721025:ODL721025 ONG721025:ONH721025 OXC721025:OXD721025 PGY721025:PGZ721025 PQU721025:PQV721025 QAQ721025:QAR721025 QKM721025:QKN721025 QUI721025:QUJ721025 REE721025:REF721025 ROA721025:ROB721025 RXW721025:RXX721025 SHS721025:SHT721025 SRO721025:SRP721025 TBK721025:TBL721025 TLG721025:TLH721025 TVC721025:TVD721025 UEY721025:UEZ721025 UOU721025:UOV721025 UYQ721025:UYR721025 VIM721025:VIN721025 VSI721025:VSJ721025 WCE721025:WCF721025 WMA721025:WMB721025 WVW721025:WVX721025 O786561:P786561 JK786561:JL786561 TG786561:TH786561 ADC786561:ADD786561 AMY786561:AMZ786561 AWU786561:AWV786561 BGQ786561:BGR786561 BQM786561:BQN786561 CAI786561:CAJ786561 CKE786561:CKF786561 CUA786561:CUB786561 DDW786561:DDX786561 DNS786561:DNT786561 DXO786561:DXP786561 EHK786561:EHL786561 ERG786561:ERH786561 FBC786561:FBD786561 FKY786561:FKZ786561 FUU786561:FUV786561 GEQ786561:GER786561 GOM786561:GON786561 GYI786561:GYJ786561 HIE786561:HIF786561 HSA786561:HSB786561 IBW786561:IBX786561 ILS786561:ILT786561 IVO786561:IVP786561 JFK786561:JFL786561 JPG786561:JPH786561 JZC786561:JZD786561 KIY786561:KIZ786561 KSU786561:KSV786561 LCQ786561:LCR786561 LMM786561:LMN786561 LWI786561:LWJ786561 MGE786561:MGF786561 MQA786561:MQB786561 MZW786561:MZX786561 NJS786561:NJT786561 NTO786561:NTP786561 ODK786561:ODL786561 ONG786561:ONH786561 OXC786561:OXD786561 PGY786561:PGZ786561 PQU786561:PQV786561 QAQ786561:QAR786561 QKM786561:QKN786561 QUI786561:QUJ786561 REE786561:REF786561 ROA786561:ROB786561 RXW786561:RXX786561 SHS786561:SHT786561 SRO786561:SRP786561 TBK786561:TBL786561 TLG786561:TLH786561 TVC786561:TVD786561 UEY786561:UEZ786561 UOU786561:UOV786561 UYQ786561:UYR786561 VIM786561:VIN786561 VSI786561:VSJ786561 WCE786561:WCF786561 WMA786561:WMB786561 WVW786561:WVX786561 O852097:P852097 JK852097:JL852097 TG852097:TH852097 ADC852097:ADD852097 AMY852097:AMZ852097 AWU852097:AWV852097 BGQ852097:BGR852097 BQM852097:BQN852097 CAI852097:CAJ852097 CKE852097:CKF852097 CUA852097:CUB852097 DDW852097:DDX852097 DNS852097:DNT852097 DXO852097:DXP852097 EHK852097:EHL852097 ERG852097:ERH852097 FBC852097:FBD852097 FKY852097:FKZ852097 FUU852097:FUV852097 GEQ852097:GER852097 GOM852097:GON852097 GYI852097:GYJ852097 HIE852097:HIF852097 HSA852097:HSB852097 IBW852097:IBX852097 ILS852097:ILT852097 IVO852097:IVP852097 JFK852097:JFL852097 JPG852097:JPH852097 JZC852097:JZD852097 KIY852097:KIZ852097 KSU852097:KSV852097 LCQ852097:LCR852097 LMM852097:LMN852097 LWI852097:LWJ852097 MGE852097:MGF852097 MQA852097:MQB852097 MZW852097:MZX852097 NJS852097:NJT852097 NTO852097:NTP852097 ODK852097:ODL852097 ONG852097:ONH852097 OXC852097:OXD852097 PGY852097:PGZ852097 PQU852097:PQV852097 QAQ852097:QAR852097 QKM852097:QKN852097 QUI852097:QUJ852097 REE852097:REF852097 ROA852097:ROB852097 RXW852097:RXX852097 SHS852097:SHT852097 SRO852097:SRP852097 TBK852097:TBL852097 TLG852097:TLH852097 TVC852097:TVD852097 UEY852097:UEZ852097 UOU852097:UOV852097 UYQ852097:UYR852097 VIM852097:VIN852097 VSI852097:VSJ852097 WCE852097:WCF852097 WMA852097:WMB852097 WVW852097:WVX852097 O917633:P917633 JK917633:JL917633 TG917633:TH917633 ADC917633:ADD917633 AMY917633:AMZ917633 AWU917633:AWV917633 BGQ917633:BGR917633 BQM917633:BQN917633 CAI917633:CAJ917633 CKE917633:CKF917633 CUA917633:CUB917633 DDW917633:DDX917633 DNS917633:DNT917633 DXO917633:DXP917633 EHK917633:EHL917633 ERG917633:ERH917633 FBC917633:FBD917633 FKY917633:FKZ917633 FUU917633:FUV917633 GEQ917633:GER917633 GOM917633:GON917633 GYI917633:GYJ917633 HIE917633:HIF917633 HSA917633:HSB917633 IBW917633:IBX917633 ILS917633:ILT917633 IVO917633:IVP917633 JFK917633:JFL917633 JPG917633:JPH917633 JZC917633:JZD917633 KIY917633:KIZ917633 KSU917633:KSV917633 LCQ917633:LCR917633 LMM917633:LMN917633 LWI917633:LWJ917633 MGE917633:MGF917633 MQA917633:MQB917633 MZW917633:MZX917633 NJS917633:NJT917633 NTO917633:NTP917633 ODK917633:ODL917633 ONG917633:ONH917633 OXC917633:OXD917633 PGY917633:PGZ917633 PQU917633:PQV917633 QAQ917633:QAR917633 QKM917633:QKN917633 QUI917633:QUJ917633 REE917633:REF917633 ROA917633:ROB917633 RXW917633:RXX917633 SHS917633:SHT917633 SRO917633:SRP917633 TBK917633:TBL917633 TLG917633:TLH917633 TVC917633:TVD917633 UEY917633:UEZ917633 UOU917633:UOV917633 UYQ917633:UYR917633 VIM917633:VIN917633 VSI917633:VSJ917633 WCE917633:WCF917633 WMA917633:WMB917633 WVW917633:WVX917633 O983169:P983169 JK983169:JL983169 TG983169:TH983169 ADC983169:ADD983169 AMY983169:AMZ983169 AWU983169:AWV983169 BGQ983169:BGR983169 BQM983169:BQN983169 CAI983169:CAJ983169 CKE983169:CKF983169 CUA983169:CUB983169 DDW983169:DDX983169 DNS983169:DNT983169 DXO983169:DXP983169 EHK983169:EHL983169 ERG983169:ERH983169 FBC983169:FBD983169 FKY983169:FKZ983169 FUU983169:FUV983169 GEQ983169:GER983169 GOM983169:GON983169 GYI983169:GYJ983169 HIE983169:HIF983169 HSA983169:HSB983169 IBW983169:IBX983169 ILS983169:ILT983169 IVO983169:IVP983169 JFK983169:JFL983169 JPG983169:JPH983169 JZC983169:JZD983169 KIY983169:KIZ983169 KSU983169:KSV983169 LCQ983169:LCR983169 LMM983169:LMN983169 LWI983169:LWJ983169 MGE983169:MGF983169 MQA983169:MQB983169 MZW983169:MZX983169 NJS983169:NJT983169 NTO983169:NTP983169 ODK983169:ODL983169 ONG983169:ONH983169 OXC983169:OXD983169 PGY983169:PGZ983169 PQU983169:PQV983169 QAQ983169:QAR983169 QKM983169:QKN983169 QUI983169:QUJ983169 REE983169:REF983169 ROA983169:ROB983169 RXW983169:RXX983169 SHS983169:SHT983169 SRO983169:SRP983169 TBK983169:TBL983169 TLG983169:TLH983169 TVC983169:TVD983169 UEY983169:UEZ983169 UOU983169:UOV983169 UYQ983169:UYR983169 VIM983169:VIN983169 VSI983169:VSJ983169 WCE983169:WCF983169 WMA983169:WMB983169 WVW983169:WVX983169" xr:uid="{75A92076-5866-42ED-BF9F-88AD2EE097D1}">
      <formula1>$AM$127:$AM$129</formula1>
    </dataValidation>
    <dataValidation type="list" allowBlank="1" showInputMessage="1" showErrorMessage="1" sqref="P162:Q162" xr:uid="{862C0D2E-00A2-4740-9CDD-4393EC576554}">
      <formula1>"〇"</formula1>
    </dataValidation>
  </dataValidations>
  <printOptions horizontalCentered="1"/>
  <pageMargins left="0.23622047244094491" right="0.23622047244094491" top="0.74803149606299213" bottom="0.74803149606299213" header="0.31496062992125984" footer="0.31496062992125984"/>
  <pageSetup paperSize="9" scale="17" orientation="landscape" blackAndWhite="1" errors="blank" r:id="rId1"/>
  <headerFooter alignWithMargins="0"/>
  <rowBreaks count="3" manualBreakCount="3">
    <brk id="56" max="24" man="1"/>
    <brk id="71" max="24" man="1"/>
    <brk id="123" max="24" man="1"/>
  </rowBreak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19AFD1-BC8E-4E5F-91DF-4898B105961D}">
  <sheetPr>
    <tabColor rgb="FFFFC000"/>
    <pageSetUpPr fitToPage="1"/>
  </sheetPr>
  <dimension ref="A1:AN165"/>
  <sheetViews>
    <sheetView view="pageBreakPreview" zoomScaleNormal="100" zoomScaleSheetLayoutView="100" workbookViewId="0"/>
  </sheetViews>
  <sheetFormatPr defaultColWidth="3.6640625" defaultRowHeight="13.2"/>
  <cols>
    <col min="1" max="1" width="4.33203125" style="1" customWidth="1"/>
    <col min="2" max="22" width="3.6640625" style="1" customWidth="1"/>
    <col min="23" max="23" width="4.6640625" style="1" customWidth="1"/>
    <col min="24" max="24" width="3.6640625" style="1" customWidth="1"/>
    <col min="25" max="25" width="4.6640625" style="1" customWidth="1"/>
    <col min="26" max="27" width="3.6640625" style="1" customWidth="1"/>
    <col min="28" max="28" width="10" style="1" customWidth="1"/>
    <col min="29" max="33" width="3.6640625" style="1"/>
    <col min="34" max="34" width="6.44140625" style="1" bestFit="1" customWidth="1"/>
    <col min="35" max="38" width="3.6640625" style="1"/>
    <col min="39" max="40" width="0" style="1" hidden="1" customWidth="1"/>
    <col min="41" max="256" width="3.6640625" style="1"/>
    <col min="257" max="257" width="4.33203125" style="1" customWidth="1"/>
    <col min="258" max="278" width="3.6640625" style="1" customWidth="1"/>
    <col min="279" max="279" width="4.6640625" style="1" customWidth="1"/>
    <col min="280" max="280" width="3.6640625" style="1" customWidth="1"/>
    <col min="281" max="281" width="4.6640625" style="1" customWidth="1"/>
    <col min="282" max="283" width="3.6640625" style="1" customWidth="1"/>
    <col min="284" max="284" width="8.6640625" style="1" customWidth="1"/>
    <col min="285" max="294" width="3.6640625" style="1"/>
    <col min="295" max="296" width="0" style="1" hidden="1" customWidth="1"/>
    <col min="297" max="512" width="3.6640625" style="1"/>
    <col min="513" max="513" width="4.33203125" style="1" customWidth="1"/>
    <col min="514" max="534" width="3.6640625" style="1" customWidth="1"/>
    <col min="535" max="535" width="4.6640625" style="1" customWidth="1"/>
    <col min="536" max="536" width="3.6640625" style="1" customWidth="1"/>
    <col min="537" max="537" width="4.6640625" style="1" customWidth="1"/>
    <col min="538" max="539" width="3.6640625" style="1" customWidth="1"/>
    <col min="540" max="540" width="8.6640625" style="1" customWidth="1"/>
    <col min="541" max="550" width="3.6640625" style="1"/>
    <col min="551" max="552" width="0" style="1" hidden="1" customWidth="1"/>
    <col min="553" max="768" width="3.6640625" style="1"/>
    <col min="769" max="769" width="4.33203125" style="1" customWidth="1"/>
    <col min="770" max="790" width="3.6640625" style="1" customWidth="1"/>
    <col min="791" max="791" width="4.6640625" style="1" customWidth="1"/>
    <col min="792" max="792" width="3.6640625" style="1" customWidth="1"/>
    <col min="793" max="793" width="4.6640625" style="1" customWidth="1"/>
    <col min="794" max="795" width="3.6640625" style="1" customWidth="1"/>
    <col min="796" max="796" width="8.6640625" style="1" customWidth="1"/>
    <col min="797" max="806" width="3.6640625" style="1"/>
    <col min="807" max="808" width="0" style="1" hidden="1" customWidth="1"/>
    <col min="809" max="1024" width="3.6640625" style="1"/>
    <col min="1025" max="1025" width="4.33203125" style="1" customWidth="1"/>
    <col min="1026" max="1046" width="3.6640625" style="1" customWidth="1"/>
    <col min="1047" max="1047" width="4.6640625" style="1" customWidth="1"/>
    <col min="1048" max="1048" width="3.6640625" style="1" customWidth="1"/>
    <col min="1049" max="1049" width="4.6640625" style="1" customWidth="1"/>
    <col min="1050" max="1051" width="3.6640625" style="1" customWidth="1"/>
    <col min="1052" max="1052" width="8.6640625" style="1" customWidth="1"/>
    <col min="1053" max="1062" width="3.6640625" style="1"/>
    <col min="1063" max="1064" width="0" style="1" hidden="1" customWidth="1"/>
    <col min="1065" max="1280" width="3.6640625" style="1"/>
    <col min="1281" max="1281" width="4.33203125" style="1" customWidth="1"/>
    <col min="1282" max="1302" width="3.6640625" style="1" customWidth="1"/>
    <col min="1303" max="1303" width="4.6640625" style="1" customWidth="1"/>
    <col min="1304" max="1304" width="3.6640625" style="1" customWidth="1"/>
    <col min="1305" max="1305" width="4.6640625" style="1" customWidth="1"/>
    <col min="1306" max="1307" width="3.6640625" style="1" customWidth="1"/>
    <col min="1308" max="1308" width="8.6640625" style="1" customWidth="1"/>
    <col min="1309" max="1318" width="3.6640625" style="1"/>
    <col min="1319" max="1320" width="0" style="1" hidden="1" customWidth="1"/>
    <col min="1321" max="1536" width="3.6640625" style="1"/>
    <col min="1537" max="1537" width="4.33203125" style="1" customWidth="1"/>
    <col min="1538" max="1558" width="3.6640625" style="1" customWidth="1"/>
    <col min="1559" max="1559" width="4.6640625" style="1" customWidth="1"/>
    <col min="1560" max="1560" width="3.6640625" style="1" customWidth="1"/>
    <col min="1561" max="1561" width="4.6640625" style="1" customWidth="1"/>
    <col min="1562" max="1563" width="3.6640625" style="1" customWidth="1"/>
    <col min="1564" max="1564" width="8.6640625" style="1" customWidth="1"/>
    <col min="1565" max="1574" width="3.6640625" style="1"/>
    <col min="1575" max="1576" width="0" style="1" hidden="1" customWidth="1"/>
    <col min="1577" max="1792" width="3.6640625" style="1"/>
    <col min="1793" max="1793" width="4.33203125" style="1" customWidth="1"/>
    <col min="1794" max="1814" width="3.6640625" style="1" customWidth="1"/>
    <col min="1815" max="1815" width="4.6640625" style="1" customWidth="1"/>
    <col min="1816" max="1816" width="3.6640625" style="1" customWidth="1"/>
    <col min="1817" max="1817" width="4.6640625" style="1" customWidth="1"/>
    <col min="1818" max="1819" width="3.6640625" style="1" customWidth="1"/>
    <col min="1820" max="1820" width="8.6640625" style="1" customWidth="1"/>
    <col min="1821" max="1830" width="3.6640625" style="1"/>
    <col min="1831" max="1832" width="0" style="1" hidden="1" customWidth="1"/>
    <col min="1833" max="2048" width="3.6640625" style="1"/>
    <col min="2049" max="2049" width="4.33203125" style="1" customWidth="1"/>
    <col min="2050" max="2070" width="3.6640625" style="1" customWidth="1"/>
    <col min="2071" max="2071" width="4.6640625" style="1" customWidth="1"/>
    <col min="2072" max="2072" width="3.6640625" style="1" customWidth="1"/>
    <col min="2073" max="2073" width="4.6640625" style="1" customWidth="1"/>
    <col min="2074" max="2075" width="3.6640625" style="1" customWidth="1"/>
    <col min="2076" max="2076" width="8.6640625" style="1" customWidth="1"/>
    <col min="2077" max="2086" width="3.6640625" style="1"/>
    <col min="2087" max="2088" width="0" style="1" hidden="1" customWidth="1"/>
    <col min="2089" max="2304" width="3.6640625" style="1"/>
    <col min="2305" max="2305" width="4.33203125" style="1" customWidth="1"/>
    <col min="2306" max="2326" width="3.6640625" style="1" customWidth="1"/>
    <col min="2327" max="2327" width="4.6640625" style="1" customWidth="1"/>
    <col min="2328" max="2328" width="3.6640625" style="1" customWidth="1"/>
    <col min="2329" max="2329" width="4.6640625" style="1" customWidth="1"/>
    <col min="2330" max="2331" width="3.6640625" style="1" customWidth="1"/>
    <col min="2332" max="2332" width="8.6640625" style="1" customWidth="1"/>
    <col min="2333" max="2342" width="3.6640625" style="1"/>
    <col min="2343" max="2344" width="0" style="1" hidden="1" customWidth="1"/>
    <col min="2345" max="2560" width="3.6640625" style="1"/>
    <col min="2561" max="2561" width="4.33203125" style="1" customWidth="1"/>
    <col min="2562" max="2582" width="3.6640625" style="1" customWidth="1"/>
    <col min="2583" max="2583" width="4.6640625" style="1" customWidth="1"/>
    <col min="2584" max="2584" width="3.6640625" style="1" customWidth="1"/>
    <col min="2585" max="2585" width="4.6640625" style="1" customWidth="1"/>
    <col min="2586" max="2587" width="3.6640625" style="1" customWidth="1"/>
    <col min="2588" max="2588" width="8.6640625" style="1" customWidth="1"/>
    <col min="2589" max="2598" width="3.6640625" style="1"/>
    <col min="2599" max="2600" width="0" style="1" hidden="1" customWidth="1"/>
    <col min="2601" max="2816" width="3.6640625" style="1"/>
    <col min="2817" max="2817" width="4.33203125" style="1" customWidth="1"/>
    <col min="2818" max="2838" width="3.6640625" style="1" customWidth="1"/>
    <col min="2839" max="2839" width="4.6640625" style="1" customWidth="1"/>
    <col min="2840" max="2840" width="3.6640625" style="1" customWidth="1"/>
    <col min="2841" max="2841" width="4.6640625" style="1" customWidth="1"/>
    <col min="2842" max="2843" width="3.6640625" style="1" customWidth="1"/>
    <col min="2844" max="2844" width="8.6640625" style="1" customWidth="1"/>
    <col min="2845" max="2854" width="3.6640625" style="1"/>
    <col min="2855" max="2856" width="0" style="1" hidden="1" customWidth="1"/>
    <col min="2857" max="3072" width="3.6640625" style="1"/>
    <col min="3073" max="3073" width="4.33203125" style="1" customWidth="1"/>
    <col min="3074" max="3094" width="3.6640625" style="1" customWidth="1"/>
    <col min="3095" max="3095" width="4.6640625" style="1" customWidth="1"/>
    <col min="3096" max="3096" width="3.6640625" style="1" customWidth="1"/>
    <col min="3097" max="3097" width="4.6640625" style="1" customWidth="1"/>
    <col min="3098" max="3099" width="3.6640625" style="1" customWidth="1"/>
    <col min="3100" max="3100" width="8.6640625" style="1" customWidth="1"/>
    <col min="3101" max="3110" width="3.6640625" style="1"/>
    <col min="3111" max="3112" width="0" style="1" hidden="1" customWidth="1"/>
    <col min="3113" max="3328" width="3.6640625" style="1"/>
    <col min="3329" max="3329" width="4.33203125" style="1" customWidth="1"/>
    <col min="3330" max="3350" width="3.6640625" style="1" customWidth="1"/>
    <col min="3351" max="3351" width="4.6640625" style="1" customWidth="1"/>
    <col min="3352" max="3352" width="3.6640625" style="1" customWidth="1"/>
    <col min="3353" max="3353" width="4.6640625" style="1" customWidth="1"/>
    <col min="3354" max="3355" width="3.6640625" style="1" customWidth="1"/>
    <col min="3356" max="3356" width="8.6640625" style="1" customWidth="1"/>
    <col min="3357" max="3366" width="3.6640625" style="1"/>
    <col min="3367" max="3368" width="0" style="1" hidden="1" customWidth="1"/>
    <col min="3369" max="3584" width="3.6640625" style="1"/>
    <col min="3585" max="3585" width="4.33203125" style="1" customWidth="1"/>
    <col min="3586" max="3606" width="3.6640625" style="1" customWidth="1"/>
    <col min="3607" max="3607" width="4.6640625" style="1" customWidth="1"/>
    <col min="3608" max="3608" width="3.6640625" style="1" customWidth="1"/>
    <col min="3609" max="3609" width="4.6640625" style="1" customWidth="1"/>
    <col min="3610" max="3611" width="3.6640625" style="1" customWidth="1"/>
    <col min="3612" max="3612" width="8.6640625" style="1" customWidth="1"/>
    <col min="3613" max="3622" width="3.6640625" style="1"/>
    <col min="3623" max="3624" width="0" style="1" hidden="1" customWidth="1"/>
    <col min="3625" max="3840" width="3.6640625" style="1"/>
    <col min="3841" max="3841" width="4.33203125" style="1" customWidth="1"/>
    <col min="3842" max="3862" width="3.6640625" style="1" customWidth="1"/>
    <col min="3863" max="3863" width="4.6640625" style="1" customWidth="1"/>
    <col min="3864" max="3864" width="3.6640625" style="1" customWidth="1"/>
    <col min="3865" max="3865" width="4.6640625" style="1" customWidth="1"/>
    <col min="3866" max="3867" width="3.6640625" style="1" customWidth="1"/>
    <col min="3868" max="3868" width="8.6640625" style="1" customWidth="1"/>
    <col min="3869" max="3878" width="3.6640625" style="1"/>
    <col min="3879" max="3880" width="0" style="1" hidden="1" customWidth="1"/>
    <col min="3881" max="4096" width="3.6640625" style="1"/>
    <col min="4097" max="4097" width="4.33203125" style="1" customWidth="1"/>
    <col min="4098" max="4118" width="3.6640625" style="1" customWidth="1"/>
    <col min="4119" max="4119" width="4.6640625" style="1" customWidth="1"/>
    <col min="4120" max="4120" width="3.6640625" style="1" customWidth="1"/>
    <col min="4121" max="4121" width="4.6640625" style="1" customWidth="1"/>
    <col min="4122" max="4123" width="3.6640625" style="1" customWidth="1"/>
    <col min="4124" max="4124" width="8.6640625" style="1" customWidth="1"/>
    <col min="4125" max="4134" width="3.6640625" style="1"/>
    <col min="4135" max="4136" width="0" style="1" hidden="1" customWidth="1"/>
    <col min="4137" max="4352" width="3.6640625" style="1"/>
    <col min="4353" max="4353" width="4.33203125" style="1" customWidth="1"/>
    <col min="4354" max="4374" width="3.6640625" style="1" customWidth="1"/>
    <col min="4375" max="4375" width="4.6640625" style="1" customWidth="1"/>
    <col min="4376" max="4376" width="3.6640625" style="1" customWidth="1"/>
    <col min="4377" max="4377" width="4.6640625" style="1" customWidth="1"/>
    <col min="4378" max="4379" width="3.6640625" style="1" customWidth="1"/>
    <col min="4380" max="4380" width="8.6640625" style="1" customWidth="1"/>
    <col min="4381" max="4390" width="3.6640625" style="1"/>
    <col min="4391" max="4392" width="0" style="1" hidden="1" customWidth="1"/>
    <col min="4393" max="4608" width="3.6640625" style="1"/>
    <col min="4609" max="4609" width="4.33203125" style="1" customWidth="1"/>
    <col min="4610" max="4630" width="3.6640625" style="1" customWidth="1"/>
    <col min="4631" max="4631" width="4.6640625" style="1" customWidth="1"/>
    <col min="4632" max="4632" width="3.6640625" style="1" customWidth="1"/>
    <col min="4633" max="4633" width="4.6640625" style="1" customWidth="1"/>
    <col min="4634" max="4635" width="3.6640625" style="1" customWidth="1"/>
    <col min="4636" max="4636" width="8.6640625" style="1" customWidth="1"/>
    <col min="4637" max="4646" width="3.6640625" style="1"/>
    <col min="4647" max="4648" width="0" style="1" hidden="1" customWidth="1"/>
    <col min="4649" max="4864" width="3.6640625" style="1"/>
    <col min="4865" max="4865" width="4.33203125" style="1" customWidth="1"/>
    <col min="4866" max="4886" width="3.6640625" style="1" customWidth="1"/>
    <col min="4887" max="4887" width="4.6640625" style="1" customWidth="1"/>
    <col min="4888" max="4888" width="3.6640625" style="1" customWidth="1"/>
    <col min="4889" max="4889" width="4.6640625" style="1" customWidth="1"/>
    <col min="4890" max="4891" width="3.6640625" style="1" customWidth="1"/>
    <col min="4892" max="4892" width="8.6640625" style="1" customWidth="1"/>
    <col min="4893" max="4902" width="3.6640625" style="1"/>
    <col min="4903" max="4904" width="0" style="1" hidden="1" customWidth="1"/>
    <col min="4905" max="5120" width="3.6640625" style="1"/>
    <col min="5121" max="5121" width="4.33203125" style="1" customWidth="1"/>
    <col min="5122" max="5142" width="3.6640625" style="1" customWidth="1"/>
    <col min="5143" max="5143" width="4.6640625" style="1" customWidth="1"/>
    <col min="5144" max="5144" width="3.6640625" style="1" customWidth="1"/>
    <col min="5145" max="5145" width="4.6640625" style="1" customWidth="1"/>
    <col min="5146" max="5147" width="3.6640625" style="1" customWidth="1"/>
    <col min="5148" max="5148" width="8.6640625" style="1" customWidth="1"/>
    <col min="5149" max="5158" width="3.6640625" style="1"/>
    <col min="5159" max="5160" width="0" style="1" hidden="1" customWidth="1"/>
    <col min="5161" max="5376" width="3.6640625" style="1"/>
    <col min="5377" max="5377" width="4.33203125" style="1" customWidth="1"/>
    <col min="5378" max="5398" width="3.6640625" style="1" customWidth="1"/>
    <col min="5399" max="5399" width="4.6640625" style="1" customWidth="1"/>
    <col min="5400" max="5400" width="3.6640625" style="1" customWidth="1"/>
    <col min="5401" max="5401" width="4.6640625" style="1" customWidth="1"/>
    <col min="5402" max="5403" width="3.6640625" style="1" customWidth="1"/>
    <col min="5404" max="5404" width="8.6640625" style="1" customWidth="1"/>
    <col min="5405" max="5414" width="3.6640625" style="1"/>
    <col min="5415" max="5416" width="0" style="1" hidden="1" customWidth="1"/>
    <col min="5417" max="5632" width="3.6640625" style="1"/>
    <col min="5633" max="5633" width="4.33203125" style="1" customWidth="1"/>
    <col min="5634" max="5654" width="3.6640625" style="1" customWidth="1"/>
    <col min="5655" max="5655" width="4.6640625" style="1" customWidth="1"/>
    <col min="5656" max="5656" width="3.6640625" style="1" customWidth="1"/>
    <col min="5657" max="5657" width="4.6640625" style="1" customWidth="1"/>
    <col min="5658" max="5659" width="3.6640625" style="1" customWidth="1"/>
    <col min="5660" max="5660" width="8.6640625" style="1" customWidth="1"/>
    <col min="5661" max="5670" width="3.6640625" style="1"/>
    <col min="5671" max="5672" width="0" style="1" hidden="1" customWidth="1"/>
    <col min="5673" max="5888" width="3.6640625" style="1"/>
    <col min="5889" max="5889" width="4.33203125" style="1" customWidth="1"/>
    <col min="5890" max="5910" width="3.6640625" style="1" customWidth="1"/>
    <col min="5911" max="5911" width="4.6640625" style="1" customWidth="1"/>
    <col min="5912" max="5912" width="3.6640625" style="1" customWidth="1"/>
    <col min="5913" max="5913" width="4.6640625" style="1" customWidth="1"/>
    <col min="5914" max="5915" width="3.6640625" style="1" customWidth="1"/>
    <col min="5916" max="5916" width="8.6640625" style="1" customWidth="1"/>
    <col min="5917" max="5926" width="3.6640625" style="1"/>
    <col min="5927" max="5928" width="0" style="1" hidden="1" customWidth="1"/>
    <col min="5929" max="6144" width="3.6640625" style="1"/>
    <col min="6145" max="6145" width="4.33203125" style="1" customWidth="1"/>
    <col min="6146" max="6166" width="3.6640625" style="1" customWidth="1"/>
    <col min="6167" max="6167" width="4.6640625" style="1" customWidth="1"/>
    <col min="6168" max="6168" width="3.6640625" style="1" customWidth="1"/>
    <col min="6169" max="6169" width="4.6640625" style="1" customWidth="1"/>
    <col min="6170" max="6171" width="3.6640625" style="1" customWidth="1"/>
    <col min="6172" max="6172" width="8.6640625" style="1" customWidth="1"/>
    <col min="6173" max="6182" width="3.6640625" style="1"/>
    <col min="6183" max="6184" width="0" style="1" hidden="1" customWidth="1"/>
    <col min="6185" max="6400" width="3.6640625" style="1"/>
    <col min="6401" max="6401" width="4.33203125" style="1" customWidth="1"/>
    <col min="6402" max="6422" width="3.6640625" style="1" customWidth="1"/>
    <col min="6423" max="6423" width="4.6640625" style="1" customWidth="1"/>
    <col min="6424" max="6424" width="3.6640625" style="1" customWidth="1"/>
    <col min="6425" max="6425" width="4.6640625" style="1" customWidth="1"/>
    <col min="6426" max="6427" width="3.6640625" style="1" customWidth="1"/>
    <col min="6428" max="6428" width="8.6640625" style="1" customWidth="1"/>
    <col min="6429" max="6438" width="3.6640625" style="1"/>
    <col min="6439" max="6440" width="0" style="1" hidden="1" customWidth="1"/>
    <col min="6441" max="6656" width="3.6640625" style="1"/>
    <col min="6657" max="6657" width="4.33203125" style="1" customWidth="1"/>
    <col min="6658" max="6678" width="3.6640625" style="1" customWidth="1"/>
    <col min="6679" max="6679" width="4.6640625" style="1" customWidth="1"/>
    <col min="6680" max="6680" width="3.6640625" style="1" customWidth="1"/>
    <col min="6681" max="6681" width="4.6640625" style="1" customWidth="1"/>
    <col min="6682" max="6683" width="3.6640625" style="1" customWidth="1"/>
    <col min="6684" max="6684" width="8.6640625" style="1" customWidth="1"/>
    <col min="6685" max="6694" width="3.6640625" style="1"/>
    <col min="6695" max="6696" width="0" style="1" hidden="1" customWidth="1"/>
    <col min="6697" max="6912" width="3.6640625" style="1"/>
    <col min="6913" max="6913" width="4.33203125" style="1" customWidth="1"/>
    <col min="6914" max="6934" width="3.6640625" style="1" customWidth="1"/>
    <col min="6935" max="6935" width="4.6640625" style="1" customWidth="1"/>
    <col min="6936" max="6936" width="3.6640625" style="1" customWidth="1"/>
    <col min="6937" max="6937" width="4.6640625" style="1" customWidth="1"/>
    <col min="6938" max="6939" width="3.6640625" style="1" customWidth="1"/>
    <col min="6940" max="6940" width="8.6640625" style="1" customWidth="1"/>
    <col min="6941" max="6950" width="3.6640625" style="1"/>
    <col min="6951" max="6952" width="0" style="1" hidden="1" customWidth="1"/>
    <col min="6953" max="7168" width="3.6640625" style="1"/>
    <col min="7169" max="7169" width="4.33203125" style="1" customWidth="1"/>
    <col min="7170" max="7190" width="3.6640625" style="1" customWidth="1"/>
    <col min="7191" max="7191" width="4.6640625" style="1" customWidth="1"/>
    <col min="7192" max="7192" width="3.6640625" style="1" customWidth="1"/>
    <col min="7193" max="7193" width="4.6640625" style="1" customWidth="1"/>
    <col min="7194" max="7195" width="3.6640625" style="1" customWidth="1"/>
    <col min="7196" max="7196" width="8.6640625" style="1" customWidth="1"/>
    <col min="7197" max="7206" width="3.6640625" style="1"/>
    <col min="7207" max="7208" width="0" style="1" hidden="1" customWidth="1"/>
    <col min="7209" max="7424" width="3.6640625" style="1"/>
    <col min="7425" max="7425" width="4.33203125" style="1" customWidth="1"/>
    <col min="7426" max="7446" width="3.6640625" style="1" customWidth="1"/>
    <col min="7447" max="7447" width="4.6640625" style="1" customWidth="1"/>
    <col min="7448" max="7448" width="3.6640625" style="1" customWidth="1"/>
    <col min="7449" max="7449" width="4.6640625" style="1" customWidth="1"/>
    <col min="7450" max="7451" width="3.6640625" style="1" customWidth="1"/>
    <col min="7452" max="7452" width="8.6640625" style="1" customWidth="1"/>
    <col min="7453" max="7462" width="3.6640625" style="1"/>
    <col min="7463" max="7464" width="0" style="1" hidden="1" customWidth="1"/>
    <col min="7465" max="7680" width="3.6640625" style="1"/>
    <col min="7681" max="7681" width="4.33203125" style="1" customWidth="1"/>
    <col min="7682" max="7702" width="3.6640625" style="1" customWidth="1"/>
    <col min="7703" max="7703" width="4.6640625" style="1" customWidth="1"/>
    <col min="7704" max="7704" width="3.6640625" style="1" customWidth="1"/>
    <col min="7705" max="7705" width="4.6640625" style="1" customWidth="1"/>
    <col min="7706" max="7707" width="3.6640625" style="1" customWidth="1"/>
    <col min="7708" max="7708" width="8.6640625" style="1" customWidth="1"/>
    <col min="7709" max="7718" width="3.6640625" style="1"/>
    <col min="7719" max="7720" width="0" style="1" hidden="1" customWidth="1"/>
    <col min="7721" max="7936" width="3.6640625" style="1"/>
    <col min="7937" max="7937" width="4.33203125" style="1" customWidth="1"/>
    <col min="7938" max="7958" width="3.6640625" style="1" customWidth="1"/>
    <col min="7959" max="7959" width="4.6640625" style="1" customWidth="1"/>
    <col min="7960" max="7960" width="3.6640625" style="1" customWidth="1"/>
    <col min="7961" max="7961" width="4.6640625" style="1" customWidth="1"/>
    <col min="7962" max="7963" width="3.6640625" style="1" customWidth="1"/>
    <col min="7964" max="7964" width="8.6640625" style="1" customWidth="1"/>
    <col min="7965" max="7974" width="3.6640625" style="1"/>
    <col min="7975" max="7976" width="0" style="1" hidden="1" customWidth="1"/>
    <col min="7977" max="8192" width="3.6640625" style="1"/>
    <col min="8193" max="8193" width="4.33203125" style="1" customWidth="1"/>
    <col min="8194" max="8214" width="3.6640625" style="1" customWidth="1"/>
    <col min="8215" max="8215" width="4.6640625" style="1" customWidth="1"/>
    <col min="8216" max="8216" width="3.6640625" style="1" customWidth="1"/>
    <col min="8217" max="8217" width="4.6640625" style="1" customWidth="1"/>
    <col min="8218" max="8219" width="3.6640625" style="1" customWidth="1"/>
    <col min="8220" max="8220" width="8.6640625" style="1" customWidth="1"/>
    <col min="8221" max="8230" width="3.6640625" style="1"/>
    <col min="8231" max="8232" width="0" style="1" hidden="1" customWidth="1"/>
    <col min="8233" max="8448" width="3.6640625" style="1"/>
    <col min="8449" max="8449" width="4.33203125" style="1" customWidth="1"/>
    <col min="8450" max="8470" width="3.6640625" style="1" customWidth="1"/>
    <col min="8471" max="8471" width="4.6640625" style="1" customWidth="1"/>
    <col min="8472" max="8472" width="3.6640625" style="1" customWidth="1"/>
    <col min="8473" max="8473" width="4.6640625" style="1" customWidth="1"/>
    <col min="8474" max="8475" width="3.6640625" style="1" customWidth="1"/>
    <col min="8476" max="8476" width="8.6640625" style="1" customWidth="1"/>
    <col min="8477" max="8486" width="3.6640625" style="1"/>
    <col min="8487" max="8488" width="0" style="1" hidden="1" customWidth="1"/>
    <col min="8489" max="8704" width="3.6640625" style="1"/>
    <col min="8705" max="8705" width="4.33203125" style="1" customWidth="1"/>
    <col min="8706" max="8726" width="3.6640625" style="1" customWidth="1"/>
    <col min="8727" max="8727" width="4.6640625" style="1" customWidth="1"/>
    <col min="8728" max="8728" width="3.6640625" style="1" customWidth="1"/>
    <col min="8729" max="8729" width="4.6640625" style="1" customWidth="1"/>
    <col min="8730" max="8731" width="3.6640625" style="1" customWidth="1"/>
    <col min="8732" max="8732" width="8.6640625" style="1" customWidth="1"/>
    <col min="8733" max="8742" width="3.6640625" style="1"/>
    <col min="8743" max="8744" width="0" style="1" hidden="1" customWidth="1"/>
    <col min="8745" max="8960" width="3.6640625" style="1"/>
    <col min="8961" max="8961" width="4.33203125" style="1" customWidth="1"/>
    <col min="8962" max="8982" width="3.6640625" style="1" customWidth="1"/>
    <col min="8983" max="8983" width="4.6640625" style="1" customWidth="1"/>
    <col min="8984" max="8984" width="3.6640625" style="1" customWidth="1"/>
    <col min="8985" max="8985" width="4.6640625" style="1" customWidth="1"/>
    <col min="8986" max="8987" width="3.6640625" style="1" customWidth="1"/>
    <col min="8988" max="8988" width="8.6640625" style="1" customWidth="1"/>
    <col min="8989" max="8998" width="3.6640625" style="1"/>
    <col min="8999" max="9000" width="0" style="1" hidden="1" customWidth="1"/>
    <col min="9001" max="9216" width="3.6640625" style="1"/>
    <col min="9217" max="9217" width="4.33203125" style="1" customWidth="1"/>
    <col min="9218" max="9238" width="3.6640625" style="1" customWidth="1"/>
    <col min="9239" max="9239" width="4.6640625" style="1" customWidth="1"/>
    <col min="9240" max="9240" width="3.6640625" style="1" customWidth="1"/>
    <col min="9241" max="9241" width="4.6640625" style="1" customWidth="1"/>
    <col min="9242" max="9243" width="3.6640625" style="1" customWidth="1"/>
    <col min="9244" max="9244" width="8.6640625" style="1" customWidth="1"/>
    <col min="9245" max="9254" width="3.6640625" style="1"/>
    <col min="9255" max="9256" width="0" style="1" hidden="1" customWidth="1"/>
    <col min="9257" max="9472" width="3.6640625" style="1"/>
    <col min="9473" max="9473" width="4.33203125" style="1" customWidth="1"/>
    <col min="9474" max="9494" width="3.6640625" style="1" customWidth="1"/>
    <col min="9495" max="9495" width="4.6640625" style="1" customWidth="1"/>
    <col min="9496" max="9496" width="3.6640625" style="1" customWidth="1"/>
    <col min="9497" max="9497" width="4.6640625" style="1" customWidth="1"/>
    <col min="9498" max="9499" width="3.6640625" style="1" customWidth="1"/>
    <col min="9500" max="9500" width="8.6640625" style="1" customWidth="1"/>
    <col min="9501" max="9510" width="3.6640625" style="1"/>
    <col min="9511" max="9512" width="0" style="1" hidden="1" customWidth="1"/>
    <col min="9513" max="9728" width="3.6640625" style="1"/>
    <col min="9729" max="9729" width="4.33203125" style="1" customWidth="1"/>
    <col min="9730" max="9750" width="3.6640625" style="1" customWidth="1"/>
    <col min="9751" max="9751" width="4.6640625" style="1" customWidth="1"/>
    <col min="9752" max="9752" width="3.6640625" style="1" customWidth="1"/>
    <col min="9753" max="9753" width="4.6640625" style="1" customWidth="1"/>
    <col min="9754" max="9755" width="3.6640625" style="1" customWidth="1"/>
    <col min="9756" max="9756" width="8.6640625" style="1" customWidth="1"/>
    <col min="9757" max="9766" width="3.6640625" style="1"/>
    <col min="9767" max="9768" width="0" style="1" hidden="1" customWidth="1"/>
    <col min="9769" max="9984" width="3.6640625" style="1"/>
    <col min="9985" max="9985" width="4.33203125" style="1" customWidth="1"/>
    <col min="9986" max="10006" width="3.6640625" style="1" customWidth="1"/>
    <col min="10007" max="10007" width="4.6640625" style="1" customWidth="1"/>
    <col min="10008" max="10008" width="3.6640625" style="1" customWidth="1"/>
    <col min="10009" max="10009" width="4.6640625" style="1" customWidth="1"/>
    <col min="10010" max="10011" width="3.6640625" style="1" customWidth="1"/>
    <col min="10012" max="10012" width="8.6640625" style="1" customWidth="1"/>
    <col min="10013" max="10022" width="3.6640625" style="1"/>
    <col min="10023" max="10024" width="0" style="1" hidden="1" customWidth="1"/>
    <col min="10025" max="10240" width="3.6640625" style="1"/>
    <col min="10241" max="10241" width="4.33203125" style="1" customWidth="1"/>
    <col min="10242" max="10262" width="3.6640625" style="1" customWidth="1"/>
    <col min="10263" max="10263" width="4.6640625" style="1" customWidth="1"/>
    <col min="10264" max="10264" width="3.6640625" style="1" customWidth="1"/>
    <col min="10265" max="10265" width="4.6640625" style="1" customWidth="1"/>
    <col min="10266" max="10267" width="3.6640625" style="1" customWidth="1"/>
    <col min="10268" max="10268" width="8.6640625" style="1" customWidth="1"/>
    <col min="10269" max="10278" width="3.6640625" style="1"/>
    <col min="10279" max="10280" width="0" style="1" hidden="1" customWidth="1"/>
    <col min="10281" max="10496" width="3.6640625" style="1"/>
    <col min="10497" max="10497" width="4.33203125" style="1" customWidth="1"/>
    <col min="10498" max="10518" width="3.6640625" style="1" customWidth="1"/>
    <col min="10519" max="10519" width="4.6640625" style="1" customWidth="1"/>
    <col min="10520" max="10520" width="3.6640625" style="1" customWidth="1"/>
    <col min="10521" max="10521" width="4.6640625" style="1" customWidth="1"/>
    <col min="10522" max="10523" width="3.6640625" style="1" customWidth="1"/>
    <col min="10524" max="10524" width="8.6640625" style="1" customWidth="1"/>
    <col min="10525" max="10534" width="3.6640625" style="1"/>
    <col min="10535" max="10536" width="0" style="1" hidden="1" customWidth="1"/>
    <col min="10537" max="10752" width="3.6640625" style="1"/>
    <col min="10753" max="10753" width="4.33203125" style="1" customWidth="1"/>
    <col min="10754" max="10774" width="3.6640625" style="1" customWidth="1"/>
    <col min="10775" max="10775" width="4.6640625" style="1" customWidth="1"/>
    <col min="10776" max="10776" width="3.6640625" style="1" customWidth="1"/>
    <col min="10777" max="10777" width="4.6640625" style="1" customWidth="1"/>
    <col min="10778" max="10779" width="3.6640625" style="1" customWidth="1"/>
    <col min="10780" max="10780" width="8.6640625" style="1" customWidth="1"/>
    <col min="10781" max="10790" width="3.6640625" style="1"/>
    <col min="10791" max="10792" width="0" style="1" hidden="1" customWidth="1"/>
    <col min="10793" max="11008" width="3.6640625" style="1"/>
    <col min="11009" max="11009" width="4.33203125" style="1" customWidth="1"/>
    <col min="11010" max="11030" width="3.6640625" style="1" customWidth="1"/>
    <col min="11031" max="11031" width="4.6640625" style="1" customWidth="1"/>
    <col min="11032" max="11032" width="3.6640625" style="1" customWidth="1"/>
    <col min="11033" max="11033" width="4.6640625" style="1" customWidth="1"/>
    <col min="11034" max="11035" width="3.6640625" style="1" customWidth="1"/>
    <col min="11036" max="11036" width="8.6640625" style="1" customWidth="1"/>
    <col min="11037" max="11046" width="3.6640625" style="1"/>
    <col min="11047" max="11048" width="0" style="1" hidden="1" customWidth="1"/>
    <col min="11049" max="11264" width="3.6640625" style="1"/>
    <col min="11265" max="11265" width="4.33203125" style="1" customWidth="1"/>
    <col min="11266" max="11286" width="3.6640625" style="1" customWidth="1"/>
    <col min="11287" max="11287" width="4.6640625" style="1" customWidth="1"/>
    <col min="11288" max="11288" width="3.6640625" style="1" customWidth="1"/>
    <col min="11289" max="11289" width="4.6640625" style="1" customWidth="1"/>
    <col min="11290" max="11291" width="3.6640625" style="1" customWidth="1"/>
    <col min="11292" max="11292" width="8.6640625" style="1" customWidth="1"/>
    <col min="11293" max="11302" width="3.6640625" style="1"/>
    <col min="11303" max="11304" width="0" style="1" hidden="1" customWidth="1"/>
    <col min="11305" max="11520" width="3.6640625" style="1"/>
    <col min="11521" max="11521" width="4.33203125" style="1" customWidth="1"/>
    <col min="11522" max="11542" width="3.6640625" style="1" customWidth="1"/>
    <col min="11543" max="11543" width="4.6640625" style="1" customWidth="1"/>
    <col min="11544" max="11544" width="3.6640625" style="1" customWidth="1"/>
    <col min="11545" max="11545" width="4.6640625" style="1" customWidth="1"/>
    <col min="11546" max="11547" width="3.6640625" style="1" customWidth="1"/>
    <col min="11548" max="11548" width="8.6640625" style="1" customWidth="1"/>
    <col min="11549" max="11558" width="3.6640625" style="1"/>
    <col min="11559" max="11560" width="0" style="1" hidden="1" customWidth="1"/>
    <col min="11561" max="11776" width="3.6640625" style="1"/>
    <col min="11777" max="11777" width="4.33203125" style="1" customWidth="1"/>
    <col min="11778" max="11798" width="3.6640625" style="1" customWidth="1"/>
    <col min="11799" max="11799" width="4.6640625" style="1" customWidth="1"/>
    <col min="11800" max="11800" width="3.6640625" style="1" customWidth="1"/>
    <col min="11801" max="11801" width="4.6640625" style="1" customWidth="1"/>
    <col min="11802" max="11803" width="3.6640625" style="1" customWidth="1"/>
    <col min="11804" max="11804" width="8.6640625" style="1" customWidth="1"/>
    <col min="11805" max="11814" width="3.6640625" style="1"/>
    <col min="11815" max="11816" width="0" style="1" hidden="1" customWidth="1"/>
    <col min="11817" max="12032" width="3.6640625" style="1"/>
    <col min="12033" max="12033" width="4.33203125" style="1" customWidth="1"/>
    <col min="12034" max="12054" width="3.6640625" style="1" customWidth="1"/>
    <col min="12055" max="12055" width="4.6640625" style="1" customWidth="1"/>
    <col min="12056" max="12056" width="3.6640625" style="1" customWidth="1"/>
    <col min="12057" max="12057" width="4.6640625" style="1" customWidth="1"/>
    <col min="12058" max="12059" width="3.6640625" style="1" customWidth="1"/>
    <col min="12060" max="12060" width="8.6640625" style="1" customWidth="1"/>
    <col min="12061" max="12070" width="3.6640625" style="1"/>
    <col min="12071" max="12072" width="0" style="1" hidden="1" customWidth="1"/>
    <col min="12073" max="12288" width="3.6640625" style="1"/>
    <col min="12289" max="12289" width="4.33203125" style="1" customWidth="1"/>
    <col min="12290" max="12310" width="3.6640625" style="1" customWidth="1"/>
    <col min="12311" max="12311" width="4.6640625" style="1" customWidth="1"/>
    <col min="12312" max="12312" width="3.6640625" style="1" customWidth="1"/>
    <col min="12313" max="12313" width="4.6640625" style="1" customWidth="1"/>
    <col min="12314" max="12315" width="3.6640625" style="1" customWidth="1"/>
    <col min="12316" max="12316" width="8.6640625" style="1" customWidth="1"/>
    <col min="12317" max="12326" width="3.6640625" style="1"/>
    <col min="12327" max="12328" width="0" style="1" hidden="1" customWidth="1"/>
    <col min="12329" max="12544" width="3.6640625" style="1"/>
    <col min="12545" max="12545" width="4.33203125" style="1" customWidth="1"/>
    <col min="12546" max="12566" width="3.6640625" style="1" customWidth="1"/>
    <col min="12567" max="12567" width="4.6640625" style="1" customWidth="1"/>
    <col min="12568" max="12568" width="3.6640625" style="1" customWidth="1"/>
    <col min="12569" max="12569" width="4.6640625" style="1" customWidth="1"/>
    <col min="12570" max="12571" width="3.6640625" style="1" customWidth="1"/>
    <col min="12572" max="12572" width="8.6640625" style="1" customWidth="1"/>
    <col min="12573" max="12582" width="3.6640625" style="1"/>
    <col min="12583" max="12584" width="0" style="1" hidden="1" customWidth="1"/>
    <col min="12585" max="12800" width="3.6640625" style="1"/>
    <col min="12801" max="12801" width="4.33203125" style="1" customWidth="1"/>
    <col min="12802" max="12822" width="3.6640625" style="1" customWidth="1"/>
    <col min="12823" max="12823" width="4.6640625" style="1" customWidth="1"/>
    <col min="12824" max="12824" width="3.6640625" style="1" customWidth="1"/>
    <col min="12825" max="12825" width="4.6640625" style="1" customWidth="1"/>
    <col min="12826" max="12827" width="3.6640625" style="1" customWidth="1"/>
    <col min="12828" max="12828" width="8.6640625" style="1" customWidth="1"/>
    <col min="12829" max="12838" width="3.6640625" style="1"/>
    <col min="12839" max="12840" width="0" style="1" hidden="1" customWidth="1"/>
    <col min="12841" max="13056" width="3.6640625" style="1"/>
    <col min="13057" max="13057" width="4.33203125" style="1" customWidth="1"/>
    <col min="13058" max="13078" width="3.6640625" style="1" customWidth="1"/>
    <col min="13079" max="13079" width="4.6640625" style="1" customWidth="1"/>
    <col min="13080" max="13080" width="3.6640625" style="1" customWidth="1"/>
    <col min="13081" max="13081" width="4.6640625" style="1" customWidth="1"/>
    <col min="13082" max="13083" width="3.6640625" style="1" customWidth="1"/>
    <col min="13084" max="13084" width="8.6640625" style="1" customWidth="1"/>
    <col min="13085" max="13094" width="3.6640625" style="1"/>
    <col min="13095" max="13096" width="0" style="1" hidden="1" customWidth="1"/>
    <col min="13097" max="13312" width="3.6640625" style="1"/>
    <col min="13313" max="13313" width="4.33203125" style="1" customWidth="1"/>
    <col min="13314" max="13334" width="3.6640625" style="1" customWidth="1"/>
    <col min="13335" max="13335" width="4.6640625" style="1" customWidth="1"/>
    <col min="13336" max="13336" width="3.6640625" style="1" customWidth="1"/>
    <col min="13337" max="13337" width="4.6640625" style="1" customWidth="1"/>
    <col min="13338" max="13339" width="3.6640625" style="1" customWidth="1"/>
    <col min="13340" max="13340" width="8.6640625" style="1" customWidth="1"/>
    <col min="13341" max="13350" width="3.6640625" style="1"/>
    <col min="13351" max="13352" width="0" style="1" hidden="1" customWidth="1"/>
    <col min="13353" max="13568" width="3.6640625" style="1"/>
    <col min="13569" max="13569" width="4.33203125" style="1" customWidth="1"/>
    <col min="13570" max="13590" width="3.6640625" style="1" customWidth="1"/>
    <col min="13591" max="13591" width="4.6640625" style="1" customWidth="1"/>
    <col min="13592" max="13592" width="3.6640625" style="1" customWidth="1"/>
    <col min="13593" max="13593" width="4.6640625" style="1" customWidth="1"/>
    <col min="13594" max="13595" width="3.6640625" style="1" customWidth="1"/>
    <col min="13596" max="13596" width="8.6640625" style="1" customWidth="1"/>
    <col min="13597" max="13606" width="3.6640625" style="1"/>
    <col min="13607" max="13608" width="0" style="1" hidden="1" customWidth="1"/>
    <col min="13609" max="13824" width="3.6640625" style="1"/>
    <col min="13825" max="13825" width="4.33203125" style="1" customWidth="1"/>
    <col min="13826" max="13846" width="3.6640625" style="1" customWidth="1"/>
    <col min="13847" max="13847" width="4.6640625" style="1" customWidth="1"/>
    <col min="13848" max="13848" width="3.6640625" style="1" customWidth="1"/>
    <col min="13849" max="13849" width="4.6640625" style="1" customWidth="1"/>
    <col min="13850" max="13851" width="3.6640625" style="1" customWidth="1"/>
    <col min="13852" max="13852" width="8.6640625" style="1" customWidth="1"/>
    <col min="13853" max="13862" width="3.6640625" style="1"/>
    <col min="13863" max="13864" width="0" style="1" hidden="1" customWidth="1"/>
    <col min="13865" max="14080" width="3.6640625" style="1"/>
    <col min="14081" max="14081" width="4.33203125" style="1" customWidth="1"/>
    <col min="14082" max="14102" width="3.6640625" style="1" customWidth="1"/>
    <col min="14103" max="14103" width="4.6640625" style="1" customWidth="1"/>
    <col min="14104" max="14104" width="3.6640625" style="1" customWidth="1"/>
    <col min="14105" max="14105" width="4.6640625" style="1" customWidth="1"/>
    <col min="14106" max="14107" width="3.6640625" style="1" customWidth="1"/>
    <col min="14108" max="14108" width="8.6640625" style="1" customWidth="1"/>
    <col min="14109" max="14118" width="3.6640625" style="1"/>
    <col min="14119" max="14120" width="0" style="1" hidden="1" customWidth="1"/>
    <col min="14121" max="14336" width="3.6640625" style="1"/>
    <col min="14337" max="14337" width="4.33203125" style="1" customWidth="1"/>
    <col min="14338" max="14358" width="3.6640625" style="1" customWidth="1"/>
    <col min="14359" max="14359" width="4.6640625" style="1" customWidth="1"/>
    <col min="14360" max="14360" width="3.6640625" style="1" customWidth="1"/>
    <col min="14361" max="14361" width="4.6640625" style="1" customWidth="1"/>
    <col min="14362" max="14363" width="3.6640625" style="1" customWidth="1"/>
    <col min="14364" max="14364" width="8.6640625" style="1" customWidth="1"/>
    <col min="14365" max="14374" width="3.6640625" style="1"/>
    <col min="14375" max="14376" width="0" style="1" hidden="1" customWidth="1"/>
    <col min="14377" max="14592" width="3.6640625" style="1"/>
    <col min="14593" max="14593" width="4.33203125" style="1" customWidth="1"/>
    <col min="14594" max="14614" width="3.6640625" style="1" customWidth="1"/>
    <col min="14615" max="14615" width="4.6640625" style="1" customWidth="1"/>
    <col min="14616" max="14616" width="3.6640625" style="1" customWidth="1"/>
    <col min="14617" max="14617" width="4.6640625" style="1" customWidth="1"/>
    <col min="14618" max="14619" width="3.6640625" style="1" customWidth="1"/>
    <col min="14620" max="14620" width="8.6640625" style="1" customWidth="1"/>
    <col min="14621" max="14630" width="3.6640625" style="1"/>
    <col min="14631" max="14632" width="0" style="1" hidden="1" customWidth="1"/>
    <col min="14633" max="14848" width="3.6640625" style="1"/>
    <col min="14849" max="14849" width="4.33203125" style="1" customWidth="1"/>
    <col min="14850" max="14870" width="3.6640625" style="1" customWidth="1"/>
    <col min="14871" max="14871" width="4.6640625" style="1" customWidth="1"/>
    <col min="14872" max="14872" width="3.6640625" style="1" customWidth="1"/>
    <col min="14873" max="14873" width="4.6640625" style="1" customWidth="1"/>
    <col min="14874" max="14875" width="3.6640625" style="1" customWidth="1"/>
    <col min="14876" max="14876" width="8.6640625" style="1" customWidth="1"/>
    <col min="14877" max="14886" width="3.6640625" style="1"/>
    <col min="14887" max="14888" width="0" style="1" hidden="1" customWidth="1"/>
    <col min="14889" max="15104" width="3.6640625" style="1"/>
    <col min="15105" max="15105" width="4.33203125" style="1" customWidth="1"/>
    <col min="15106" max="15126" width="3.6640625" style="1" customWidth="1"/>
    <col min="15127" max="15127" width="4.6640625" style="1" customWidth="1"/>
    <col min="15128" max="15128" width="3.6640625" style="1" customWidth="1"/>
    <col min="15129" max="15129" width="4.6640625" style="1" customWidth="1"/>
    <col min="15130" max="15131" width="3.6640625" style="1" customWidth="1"/>
    <col min="15132" max="15132" width="8.6640625" style="1" customWidth="1"/>
    <col min="15133" max="15142" width="3.6640625" style="1"/>
    <col min="15143" max="15144" width="0" style="1" hidden="1" customWidth="1"/>
    <col min="15145" max="15360" width="3.6640625" style="1"/>
    <col min="15361" max="15361" width="4.33203125" style="1" customWidth="1"/>
    <col min="15362" max="15382" width="3.6640625" style="1" customWidth="1"/>
    <col min="15383" max="15383" width="4.6640625" style="1" customWidth="1"/>
    <col min="15384" max="15384" width="3.6640625" style="1" customWidth="1"/>
    <col min="15385" max="15385" width="4.6640625" style="1" customWidth="1"/>
    <col min="15386" max="15387" width="3.6640625" style="1" customWidth="1"/>
    <col min="15388" max="15388" width="8.6640625" style="1" customWidth="1"/>
    <col min="15389" max="15398" width="3.6640625" style="1"/>
    <col min="15399" max="15400" width="0" style="1" hidden="1" customWidth="1"/>
    <col min="15401" max="15616" width="3.6640625" style="1"/>
    <col min="15617" max="15617" width="4.33203125" style="1" customWidth="1"/>
    <col min="15618" max="15638" width="3.6640625" style="1" customWidth="1"/>
    <col min="15639" max="15639" width="4.6640625" style="1" customWidth="1"/>
    <col min="15640" max="15640" width="3.6640625" style="1" customWidth="1"/>
    <col min="15641" max="15641" width="4.6640625" style="1" customWidth="1"/>
    <col min="15642" max="15643" width="3.6640625" style="1" customWidth="1"/>
    <col min="15644" max="15644" width="8.6640625" style="1" customWidth="1"/>
    <col min="15645" max="15654" width="3.6640625" style="1"/>
    <col min="15655" max="15656" width="0" style="1" hidden="1" customWidth="1"/>
    <col min="15657" max="15872" width="3.6640625" style="1"/>
    <col min="15873" max="15873" width="4.33203125" style="1" customWidth="1"/>
    <col min="15874" max="15894" width="3.6640625" style="1" customWidth="1"/>
    <col min="15895" max="15895" width="4.6640625" style="1" customWidth="1"/>
    <col min="15896" max="15896" width="3.6640625" style="1" customWidth="1"/>
    <col min="15897" max="15897" width="4.6640625" style="1" customWidth="1"/>
    <col min="15898" max="15899" width="3.6640625" style="1" customWidth="1"/>
    <col min="15900" max="15900" width="8.6640625" style="1" customWidth="1"/>
    <col min="15901" max="15910" width="3.6640625" style="1"/>
    <col min="15911" max="15912" width="0" style="1" hidden="1" customWidth="1"/>
    <col min="15913" max="16128" width="3.6640625" style="1"/>
    <col min="16129" max="16129" width="4.33203125" style="1" customWidth="1"/>
    <col min="16130" max="16150" width="3.6640625" style="1" customWidth="1"/>
    <col min="16151" max="16151" width="4.6640625" style="1" customWidth="1"/>
    <col min="16152" max="16152" width="3.6640625" style="1" customWidth="1"/>
    <col min="16153" max="16153" width="4.6640625" style="1" customWidth="1"/>
    <col min="16154" max="16155" width="3.6640625" style="1" customWidth="1"/>
    <col min="16156" max="16156" width="8.6640625" style="1" customWidth="1"/>
    <col min="16157" max="16166" width="3.6640625" style="1"/>
    <col min="16167" max="16168" width="0" style="1" hidden="1" customWidth="1"/>
    <col min="16169" max="16384" width="3.6640625" style="1"/>
  </cols>
  <sheetData>
    <row r="1" spans="1:29" ht="18.75" customHeight="1">
      <c r="A1" s="1" t="s">
        <v>549</v>
      </c>
      <c r="B1" s="298"/>
      <c r="AA1" s="1" t="s">
        <v>370</v>
      </c>
    </row>
    <row r="2" spans="1:29" ht="9" customHeight="1"/>
    <row r="3" spans="1:29" ht="18.75" customHeight="1">
      <c r="A3" s="846" t="s">
        <v>550</v>
      </c>
      <c r="B3" s="846"/>
      <c r="C3" s="846"/>
      <c r="D3" s="846"/>
      <c r="E3" s="846"/>
      <c r="F3" s="846"/>
      <c r="G3" s="846"/>
      <c r="H3" s="846"/>
      <c r="I3" s="846"/>
      <c r="J3" s="846"/>
      <c r="K3" s="846"/>
      <c r="L3" s="846"/>
      <c r="M3" s="846"/>
      <c r="N3" s="846"/>
      <c r="O3" s="846"/>
      <c r="P3" s="846"/>
      <c r="Q3" s="846"/>
      <c r="R3" s="846"/>
      <c r="S3" s="846"/>
      <c r="T3" s="846"/>
      <c r="U3" s="846"/>
      <c r="V3" s="846"/>
      <c r="W3" s="846"/>
      <c r="X3" s="846"/>
      <c r="Y3" s="846"/>
      <c r="AA3" s="1" t="s">
        <v>183</v>
      </c>
    </row>
    <row r="4" spans="1:29" ht="9" customHeight="1"/>
    <row r="5" spans="1:29" ht="18.75" customHeight="1">
      <c r="L5" s="605"/>
      <c r="N5" s="73" t="s">
        <v>372</v>
      </c>
    </row>
    <row r="6" spans="1:29" ht="18.75" customHeight="1">
      <c r="N6" s="1251"/>
      <c r="O6" s="1251"/>
      <c r="P6" s="1251"/>
      <c r="Q6" s="1251"/>
      <c r="R6" s="1251"/>
      <c r="S6" s="1251"/>
      <c r="T6" s="1251"/>
      <c r="U6" s="1251"/>
      <c r="V6" s="1251"/>
      <c r="W6" s="1251"/>
      <c r="X6" s="1251"/>
      <c r="Y6" s="1251"/>
    </row>
    <row r="7" spans="1:29" ht="18.75" customHeight="1">
      <c r="A7" s="1" t="s">
        <v>373</v>
      </c>
      <c r="I7" s="147"/>
      <c r="J7" s="1" t="s">
        <v>374</v>
      </c>
      <c r="N7" s="603"/>
      <c r="O7" s="603"/>
      <c r="P7" s="603"/>
      <c r="Q7" s="603"/>
      <c r="R7" s="603"/>
      <c r="S7" s="603"/>
      <c r="T7" s="603"/>
      <c r="U7" s="603"/>
      <c r="V7" s="603"/>
      <c r="W7" s="603"/>
      <c r="X7" s="603"/>
      <c r="Y7" s="603"/>
    </row>
    <row r="8" spans="1:29" ht="18.75" customHeight="1">
      <c r="A8" s="1" t="s">
        <v>46</v>
      </c>
      <c r="B8" s="845" t="s">
        <v>375</v>
      </c>
      <c r="C8" s="845"/>
      <c r="D8" s="845"/>
      <c r="E8" s="845"/>
      <c r="F8" s="845"/>
      <c r="G8" s="845"/>
      <c r="H8" s="845"/>
      <c r="I8" s="845"/>
      <c r="J8" s="845"/>
      <c r="K8" s="845"/>
      <c r="L8" s="845"/>
      <c r="M8" s="845"/>
      <c r="N8" s="845"/>
      <c r="O8" s="845"/>
      <c r="P8" s="845"/>
      <c r="Q8" s="845"/>
      <c r="R8" s="845"/>
      <c r="S8" s="845"/>
      <c r="T8" s="845"/>
      <c r="U8" s="845"/>
      <c r="V8" s="845"/>
      <c r="W8" s="845"/>
      <c r="X8" s="845"/>
      <c r="Y8" s="845"/>
    </row>
    <row r="9" spans="1:29" ht="18.75" customHeight="1">
      <c r="B9" s="845"/>
      <c r="C9" s="845"/>
      <c r="D9" s="845"/>
      <c r="E9" s="845"/>
      <c r="F9" s="845"/>
      <c r="G9" s="845"/>
      <c r="H9" s="845"/>
      <c r="I9" s="845"/>
      <c r="J9" s="845"/>
      <c r="K9" s="845"/>
      <c r="L9" s="845"/>
      <c r="M9" s="845"/>
      <c r="N9" s="845"/>
      <c r="O9" s="845"/>
      <c r="P9" s="845"/>
      <c r="Q9" s="845"/>
      <c r="R9" s="845"/>
      <c r="S9" s="845"/>
      <c r="T9" s="845"/>
      <c r="U9" s="845"/>
      <c r="V9" s="845"/>
      <c r="W9" s="845"/>
      <c r="X9" s="845"/>
      <c r="Y9" s="845"/>
    </row>
    <row r="10" spans="1:29" ht="18.75" customHeight="1">
      <c r="N10" s="603"/>
      <c r="O10" s="603"/>
      <c r="P10" s="603"/>
      <c r="Q10" s="603"/>
      <c r="R10" s="603"/>
      <c r="S10" s="603"/>
      <c r="T10" s="603"/>
      <c r="U10" s="603"/>
      <c r="V10" s="603"/>
      <c r="W10" s="603"/>
      <c r="X10" s="603"/>
      <c r="Y10" s="603"/>
    </row>
    <row r="11" spans="1:29" ht="15" customHeight="1">
      <c r="A11" s="1" t="s">
        <v>376</v>
      </c>
    </row>
    <row r="12" spans="1:29" ht="15" customHeight="1">
      <c r="A12" s="1" t="s">
        <v>524</v>
      </c>
      <c r="AC12" s="1" t="s">
        <v>525</v>
      </c>
    </row>
    <row r="13" spans="1:29" ht="15" customHeight="1">
      <c r="B13" s="1228" t="s">
        <v>378</v>
      </c>
      <c r="C13" s="1229"/>
      <c r="D13" s="1229"/>
      <c r="E13" s="1229"/>
      <c r="F13" s="1229"/>
      <c r="G13" s="1229"/>
      <c r="H13" s="1229"/>
      <c r="I13" s="1229"/>
      <c r="J13" s="1229"/>
      <c r="K13" s="1229"/>
      <c r="L13" s="1230"/>
      <c r="M13" s="1234" t="s">
        <v>379</v>
      </c>
      <c r="N13" s="1235"/>
      <c r="O13" s="1235"/>
      <c r="P13" s="1235"/>
      <c r="Q13" s="1235"/>
      <c r="R13" s="1235"/>
      <c r="S13" s="1235"/>
      <c r="T13" s="1235"/>
      <c r="U13" s="1235"/>
      <c r="V13" s="1235"/>
      <c r="W13" s="1235"/>
      <c r="X13" s="1235"/>
      <c r="Y13" s="1236"/>
    </row>
    <row r="14" spans="1:29" ht="15" customHeight="1">
      <c r="B14" s="1231"/>
      <c r="C14" s="1232"/>
      <c r="D14" s="1232"/>
      <c r="E14" s="1232"/>
      <c r="F14" s="1232"/>
      <c r="G14" s="1232"/>
      <c r="H14" s="1232"/>
      <c r="I14" s="1232"/>
      <c r="J14" s="1232"/>
      <c r="K14" s="1232"/>
      <c r="L14" s="1233"/>
      <c r="M14" s="1234" t="s">
        <v>380</v>
      </c>
      <c r="N14" s="1235"/>
      <c r="O14" s="1235"/>
      <c r="P14" s="1236"/>
      <c r="Q14" s="1234" t="s">
        <v>381</v>
      </c>
      <c r="R14" s="1235"/>
      <c r="S14" s="1235"/>
      <c r="T14" s="1236"/>
      <c r="U14" s="1234" t="s">
        <v>382</v>
      </c>
      <c r="V14" s="1235"/>
      <c r="W14" s="1235"/>
      <c r="X14" s="1235"/>
      <c r="Y14" s="1236"/>
    </row>
    <row r="15" spans="1:29" ht="15" customHeight="1">
      <c r="B15" s="74" t="s">
        <v>383</v>
      </c>
      <c r="C15" s="53"/>
      <c r="D15" s="53"/>
      <c r="E15" s="53"/>
      <c r="F15" s="53"/>
      <c r="G15" s="53"/>
      <c r="H15" s="53"/>
      <c r="I15" s="53"/>
      <c r="J15" s="53"/>
      <c r="K15" s="53"/>
      <c r="L15" s="53"/>
      <c r="M15" s="1376">
        <f>'第4号様式別紙2-1（臨床研修（医師）実績報告）'!D8</f>
        <v>0</v>
      </c>
      <c r="N15" s="1377"/>
      <c r="O15" s="1377"/>
      <c r="P15" s="342" t="s">
        <v>384</v>
      </c>
      <c r="Q15" s="1376">
        <f>'第4号様式別紙2-1（臨床研修（医師）実績報告）'!D21</f>
        <v>0</v>
      </c>
      <c r="R15" s="1377"/>
      <c r="S15" s="1377"/>
      <c r="T15" s="23" t="s">
        <v>384</v>
      </c>
      <c r="U15" s="634" t="s">
        <v>385</v>
      </c>
      <c r="V15" s="1250">
        <f>SUM(M15+Q15)</f>
        <v>0</v>
      </c>
      <c r="W15" s="1250"/>
      <c r="X15" s="1250"/>
      <c r="Y15" s="23" t="s">
        <v>386</v>
      </c>
    </row>
    <row r="16" spans="1:29" ht="15" customHeight="1">
      <c r="B16" s="74" t="s">
        <v>387</v>
      </c>
      <c r="C16" s="53"/>
      <c r="D16" s="53"/>
      <c r="E16" s="53"/>
      <c r="F16" s="53"/>
      <c r="G16" s="53"/>
      <c r="H16" s="53"/>
      <c r="I16" s="53"/>
      <c r="J16" s="53"/>
      <c r="K16" s="53"/>
      <c r="L16" s="53"/>
      <c r="M16" s="1376">
        <f>'第4号様式別紙2-1（臨床研修（医師）実績報告）'!E8</f>
        <v>0</v>
      </c>
      <c r="N16" s="1377"/>
      <c r="O16" s="1377"/>
      <c r="P16" s="342" t="s">
        <v>384</v>
      </c>
      <c r="Q16" s="1376">
        <f>'第4号様式別紙2-1（臨床研修（医師）実績報告）'!E21</f>
        <v>0</v>
      </c>
      <c r="R16" s="1377"/>
      <c r="S16" s="1377"/>
      <c r="T16" s="23" t="s">
        <v>384</v>
      </c>
      <c r="U16" s="616"/>
      <c r="V16" s="1250">
        <f>SUM(M16+Q16)</f>
        <v>0</v>
      </c>
      <c r="W16" s="1250"/>
      <c r="X16" s="1250"/>
      <c r="Y16" s="23" t="s">
        <v>386</v>
      </c>
    </row>
    <row r="17" spans="1:25" ht="15" customHeight="1">
      <c r="B17" s="74" t="s">
        <v>388</v>
      </c>
      <c r="C17" s="53"/>
      <c r="D17" s="53"/>
      <c r="E17" s="53"/>
      <c r="F17" s="53"/>
      <c r="G17" s="53"/>
      <c r="H17" s="53"/>
      <c r="I17" s="53"/>
      <c r="J17" s="53"/>
      <c r="K17" s="53"/>
      <c r="L17" s="53"/>
      <c r="M17" s="1252">
        <f>SUM(M15:O16)</f>
        <v>0</v>
      </c>
      <c r="N17" s="1250"/>
      <c r="O17" s="1250"/>
      <c r="P17" s="342" t="s">
        <v>384</v>
      </c>
      <c r="Q17" s="1299">
        <f>SUM(Q15:S16)</f>
        <v>0</v>
      </c>
      <c r="R17" s="1294"/>
      <c r="S17" s="1294"/>
      <c r="T17" s="343" t="s">
        <v>384</v>
      </c>
      <c r="U17" s="344" t="s">
        <v>389</v>
      </c>
      <c r="V17" s="1294">
        <f>SUM(V15:X16)</f>
        <v>0</v>
      </c>
      <c r="W17" s="1294"/>
      <c r="X17" s="1294"/>
      <c r="Y17" s="23" t="s">
        <v>386</v>
      </c>
    </row>
    <row r="18" spans="1:25" ht="12" customHeight="1">
      <c r="B18" s="73" t="s">
        <v>732</v>
      </c>
      <c r="C18" s="92"/>
      <c r="D18" s="92" t="s">
        <v>733</v>
      </c>
      <c r="E18" s="92"/>
      <c r="F18" s="92"/>
      <c r="G18" s="92"/>
      <c r="H18" s="92"/>
      <c r="I18" s="92"/>
      <c r="J18" s="92"/>
      <c r="K18" s="92"/>
      <c r="L18" s="92"/>
      <c r="M18" s="92"/>
      <c r="N18" s="62"/>
      <c r="O18" s="62"/>
      <c r="P18" s="62"/>
      <c r="Q18" s="62"/>
      <c r="R18" s="62"/>
      <c r="S18" s="62"/>
      <c r="T18" s="62"/>
      <c r="U18" s="62"/>
      <c r="V18" s="62"/>
      <c r="W18" s="62"/>
      <c r="X18" s="62"/>
      <c r="Y18" s="62"/>
    </row>
    <row r="19" spans="1:25" ht="24" customHeight="1">
      <c r="B19" s="751" t="s">
        <v>734</v>
      </c>
      <c r="C19" s="752"/>
      <c r="D19" s="1368" t="s">
        <v>735</v>
      </c>
      <c r="E19" s="1368"/>
      <c r="F19" s="1368"/>
      <c r="G19" s="1368"/>
      <c r="H19" s="1368"/>
      <c r="I19" s="1368"/>
      <c r="J19" s="1368"/>
      <c r="K19" s="1368"/>
      <c r="L19" s="1368"/>
      <c r="M19" s="1368"/>
      <c r="N19" s="1368"/>
      <c r="O19" s="1368"/>
      <c r="P19" s="1368"/>
      <c r="Q19" s="1368"/>
      <c r="R19" s="1368"/>
      <c r="S19" s="1368"/>
      <c r="T19" s="1368"/>
      <c r="U19" s="1368"/>
      <c r="V19" s="1368"/>
      <c r="W19" s="1368"/>
      <c r="X19" s="1368"/>
      <c r="Y19" s="1368"/>
    </row>
    <row r="20" spans="1:25" ht="24.75" customHeight="1">
      <c r="B20" s="753" t="s">
        <v>736</v>
      </c>
      <c r="C20"/>
      <c r="D20" s="1369" t="s">
        <v>737</v>
      </c>
      <c r="E20" s="1369"/>
      <c r="F20" s="1369"/>
      <c r="G20" s="1369"/>
      <c r="H20" s="1369"/>
      <c r="I20" s="1369"/>
      <c r="J20" s="1369"/>
      <c r="K20" s="1369"/>
      <c r="L20" s="1369"/>
      <c r="M20" s="1369"/>
      <c r="N20" s="1369"/>
      <c r="O20" s="1369"/>
      <c r="P20" s="1369"/>
      <c r="Q20" s="1369"/>
      <c r="R20" s="1369"/>
      <c r="S20" s="1369"/>
      <c r="T20" s="1369"/>
      <c r="U20" s="1369"/>
      <c r="V20" s="1369"/>
      <c r="W20" s="1369"/>
      <c r="X20" s="1369"/>
      <c r="Y20" s="1369"/>
    </row>
    <row r="21" spans="1:25" ht="12" customHeight="1">
      <c r="B21" s="363"/>
      <c r="C21" s="394"/>
      <c r="D21" s="363"/>
      <c r="E21" s="363"/>
      <c r="F21" s="363"/>
      <c r="G21" s="363"/>
      <c r="H21" s="363"/>
      <c r="I21" s="363"/>
      <c r="J21" s="363"/>
      <c r="K21" s="363"/>
      <c r="L21" s="363"/>
      <c r="M21" s="363"/>
      <c r="N21" s="363"/>
      <c r="O21" s="363"/>
      <c r="P21" s="363"/>
      <c r="Q21" s="363"/>
      <c r="R21" s="363"/>
      <c r="S21" s="363"/>
      <c r="T21" s="363"/>
      <c r="U21" s="363"/>
      <c r="V21" s="363"/>
      <c r="W21" s="363"/>
      <c r="X21" s="363"/>
      <c r="Y21" s="363"/>
    </row>
    <row r="22" spans="1:25" ht="9" customHeight="1"/>
    <row r="23" spans="1:25" ht="15" customHeight="1">
      <c r="A23" s="1" t="s">
        <v>393</v>
      </c>
    </row>
    <row r="24" spans="1:25" ht="15" customHeight="1">
      <c r="B24" s="1" t="s">
        <v>394</v>
      </c>
    </row>
    <row r="25" spans="1:25" ht="15" customHeight="1">
      <c r="B25" s="74" t="s">
        <v>395</v>
      </c>
      <c r="C25" s="75"/>
      <c r="D25" s="75"/>
      <c r="E25" s="75"/>
      <c r="F25" s="75"/>
      <c r="G25" s="75"/>
      <c r="H25" s="75"/>
      <c r="I25" s="76"/>
      <c r="J25" s="1243">
        <f>M17</f>
        <v>0</v>
      </c>
      <c r="K25" s="1244"/>
      <c r="L25" s="1244"/>
      <c r="M25" s="1244"/>
      <c r="N25" s="57" t="s">
        <v>386</v>
      </c>
      <c r="O25" s="74" t="s">
        <v>396</v>
      </c>
      <c r="P25" s="53"/>
      <c r="Q25" s="53"/>
      <c r="R25" s="57"/>
      <c r="S25" s="613" t="s">
        <v>397</v>
      </c>
      <c r="T25" s="1289">
        <f>ROUND(J25/12,3)</f>
        <v>0</v>
      </c>
      <c r="U25" s="1289"/>
      <c r="V25" s="1289"/>
      <c r="W25" s="1289"/>
      <c r="X25" s="1289"/>
      <c r="Y25" s="57" t="s">
        <v>386</v>
      </c>
    </row>
    <row r="26" spans="1:25" ht="15" customHeight="1">
      <c r="B26" s="74" t="s">
        <v>398</v>
      </c>
      <c r="C26" s="75"/>
      <c r="D26" s="75"/>
      <c r="E26" s="75"/>
      <c r="F26" s="75"/>
      <c r="G26" s="75"/>
      <c r="H26" s="75"/>
      <c r="I26" s="76"/>
      <c r="J26" s="1243">
        <f>Q17</f>
        <v>0</v>
      </c>
      <c r="K26" s="1244"/>
      <c r="L26" s="1244"/>
      <c r="M26" s="1244"/>
      <c r="N26" s="57" t="s">
        <v>386</v>
      </c>
      <c r="O26" s="74" t="s">
        <v>396</v>
      </c>
      <c r="P26" s="53"/>
      <c r="Q26" s="53"/>
      <c r="R26" s="57"/>
      <c r="S26" s="613" t="s">
        <v>399</v>
      </c>
      <c r="T26" s="1289">
        <f>ROUND(J26/12,3)</f>
        <v>0</v>
      </c>
      <c r="U26" s="1289"/>
      <c r="V26" s="1289"/>
      <c r="W26" s="1289"/>
      <c r="X26" s="1289"/>
      <c r="Y26" s="57" t="s">
        <v>386</v>
      </c>
    </row>
    <row r="27" spans="1:25" ht="15" customHeight="1">
      <c r="B27" s="79"/>
      <c r="C27" s="79"/>
      <c r="D27" s="79"/>
      <c r="E27" s="79"/>
      <c r="F27" s="80"/>
      <c r="G27" s="80"/>
      <c r="H27" s="62"/>
      <c r="I27" s="79"/>
      <c r="J27" s="79"/>
      <c r="K27" s="79"/>
      <c r="L27" s="79"/>
      <c r="M27" s="74"/>
      <c r="N27" s="53"/>
      <c r="O27" s="53"/>
      <c r="P27" s="53" t="s">
        <v>382</v>
      </c>
      <c r="Q27" s="614"/>
      <c r="R27" s="634"/>
      <c r="S27" s="614"/>
      <c r="T27" s="152"/>
      <c r="U27" s="1297">
        <f>SUM(T25:X26)</f>
        <v>0</v>
      </c>
      <c r="V27" s="1375"/>
      <c r="W27" s="1375"/>
      <c r="X27" s="1375"/>
      <c r="Y27" s="57" t="s">
        <v>386</v>
      </c>
    </row>
    <row r="28" spans="1:25" ht="15" customHeight="1">
      <c r="B28" s="603"/>
      <c r="C28" s="603"/>
      <c r="D28" s="603"/>
      <c r="E28" s="603"/>
      <c r="F28" s="82"/>
      <c r="G28" s="82"/>
      <c r="I28" s="603"/>
      <c r="J28" s="603"/>
      <c r="K28" s="603"/>
      <c r="L28" s="603"/>
      <c r="M28" s="74" t="s">
        <v>400</v>
      </c>
      <c r="N28" s="53"/>
      <c r="O28" s="53"/>
      <c r="P28" s="53"/>
      <c r="Q28" s="614"/>
      <c r="R28" s="634"/>
      <c r="S28" s="614"/>
      <c r="T28" s="613" t="s">
        <v>401</v>
      </c>
      <c r="U28" s="1298">
        <f>ROUND(IF(T25=0,IF(J26=0,0,T26),IF(J26=0,T25,(T25+T26)/2)),0)</f>
        <v>0</v>
      </c>
      <c r="V28" s="1374"/>
      <c r="W28" s="1374"/>
      <c r="X28" s="1374"/>
      <c r="Y28" s="57" t="s">
        <v>384</v>
      </c>
    </row>
    <row r="29" spans="1:25" ht="9" customHeight="1"/>
    <row r="30" spans="1:25" ht="15" customHeight="1">
      <c r="B30" s="1" t="s">
        <v>402</v>
      </c>
      <c r="T30" s="603"/>
    </row>
    <row r="31" spans="1:25" ht="15" customHeight="1">
      <c r="B31" s="74" t="s">
        <v>395</v>
      </c>
      <c r="C31" s="75"/>
      <c r="D31" s="75"/>
      <c r="E31" s="75"/>
      <c r="F31" s="75"/>
      <c r="G31" s="75"/>
      <c r="H31" s="75"/>
      <c r="I31" s="76"/>
      <c r="J31" s="1373">
        <f>M15</f>
        <v>0</v>
      </c>
      <c r="K31" s="1374"/>
      <c r="L31" s="1374"/>
      <c r="M31" s="1374"/>
      <c r="N31" s="57" t="s">
        <v>386</v>
      </c>
      <c r="O31" s="74" t="s">
        <v>396</v>
      </c>
      <c r="P31" s="53"/>
      <c r="Q31" s="53"/>
      <c r="R31" s="57"/>
      <c r="S31" s="613" t="s">
        <v>403</v>
      </c>
      <c r="T31" s="1289">
        <f>ROUND(J31/12,3)</f>
        <v>0</v>
      </c>
      <c r="U31" s="1289"/>
      <c r="V31" s="1289"/>
      <c r="W31" s="1289"/>
      <c r="X31" s="1289"/>
      <c r="Y31" s="57" t="s">
        <v>386</v>
      </c>
    </row>
    <row r="32" spans="1:25" ht="15" customHeight="1">
      <c r="B32" s="74" t="s">
        <v>398</v>
      </c>
      <c r="C32" s="75"/>
      <c r="D32" s="75"/>
      <c r="E32" s="75"/>
      <c r="F32" s="75"/>
      <c r="G32" s="75"/>
      <c r="H32" s="75"/>
      <c r="I32" s="76"/>
      <c r="J32" s="1373">
        <f>Q15</f>
        <v>0</v>
      </c>
      <c r="K32" s="1374"/>
      <c r="L32" s="1374"/>
      <c r="M32" s="1374"/>
      <c r="N32" s="57" t="s">
        <v>386</v>
      </c>
      <c r="O32" s="74" t="s">
        <v>396</v>
      </c>
      <c r="P32" s="53"/>
      <c r="Q32" s="53"/>
      <c r="R32" s="57"/>
      <c r="S32" s="613" t="s">
        <v>404</v>
      </c>
      <c r="T32" s="1289">
        <f>ROUND(J32/12,3)</f>
        <v>0</v>
      </c>
      <c r="U32" s="1289"/>
      <c r="V32" s="1289"/>
      <c r="W32" s="1289"/>
      <c r="X32" s="1289"/>
      <c r="Y32" s="57" t="s">
        <v>386</v>
      </c>
    </row>
    <row r="33" spans="1:34" ht="12" customHeight="1">
      <c r="B33" s="1240" t="s">
        <v>405</v>
      </c>
      <c r="C33" s="1240"/>
      <c r="D33" s="1240"/>
      <c r="E33" s="1240"/>
      <c r="F33" s="1240"/>
      <c r="G33" s="1240"/>
      <c r="H33" s="1240"/>
      <c r="I33" s="1240"/>
      <c r="J33" s="1240"/>
      <c r="K33" s="1240"/>
      <c r="L33" s="1240"/>
      <c r="M33" s="1240"/>
      <c r="N33" s="1240"/>
      <c r="O33" s="1240"/>
      <c r="P33" s="1240"/>
      <c r="Q33" s="1240"/>
      <c r="R33" s="1240"/>
      <c r="S33" s="1240"/>
      <c r="T33" s="1240"/>
      <c r="U33" s="1240"/>
      <c r="V33" s="1240"/>
      <c r="W33" s="1240"/>
      <c r="X33" s="1240"/>
      <c r="Y33" s="1240"/>
    </row>
    <row r="34" spans="1:34" ht="12" customHeight="1">
      <c r="B34" s="1098"/>
      <c r="C34" s="1098"/>
      <c r="D34" s="1098"/>
      <c r="E34" s="1098"/>
      <c r="F34" s="1098"/>
      <c r="G34" s="1098"/>
      <c r="H34" s="1098"/>
      <c r="I34" s="1098"/>
      <c r="J34" s="1098"/>
      <c r="K34" s="1098"/>
      <c r="L34" s="1098"/>
      <c r="M34" s="1098"/>
      <c r="N34" s="1098"/>
      <c r="O34" s="1098"/>
      <c r="P34" s="1098"/>
      <c r="Q34" s="1098"/>
      <c r="R34" s="1098"/>
      <c r="S34" s="1098"/>
      <c r="T34" s="1098"/>
      <c r="U34" s="1098"/>
      <c r="V34" s="1098"/>
      <c r="W34" s="1098"/>
      <c r="X34" s="1098"/>
      <c r="Y34" s="1098"/>
    </row>
    <row r="35" spans="1:34" ht="12" customHeight="1">
      <c r="B35" s="1241" t="s">
        <v>406</v>
      </c>
      <c r="C35" s="1241"/>
      <c r="D35" s="1241"/>
      <c r="E35" s="1241"/>
      <c r="F35" s="1241"/>
      <c r="G35" s="1241"/>
      <c r="H35" s="1241"/>
      <c r="I35" s="1241"/>
      <c r="J35" s="1241"/>
      <c r="K35" s="1241"/>
      <c r="L35" s="1241"/>
      <c r="M35" s="1241"/>
      <c r="N35" s="1241"/>
      <c r="O35" s="1241"/>
      <c r="P35" s="1241"/>
      <c r="Q35" s="1241"/>
      <c r="R35" s="1241"/>
      <c r="S35" s="1241"/>
      <c r="T35" s="1241"/>
      <c r="U35" s="1241"/>
      <c r="V35" s="1241"/>
      <c r="W35" s="1241"/>
      <c r="X35" s="1241"/>
      <c r="Y35" s="1241"/>
    </row>
    <row r="36" spans="1:34" ht="12" customHeight="1">
      <c r="B36" s="1242"/>
      <c r="C36" s="1242"/>
      <c r="D36" s="1242"/>
      <c r="E36" s="1242"/>
      <c r="F36" s="1242"/>
      <c r="G36" s="1242"/>
      <c r="H36" s="1242"/>
      <c r="I36" s="1242"/>
      <c r="J36" s="1242"/>
      <c r="K36" s="1242"/>
      <c r="L36" s="1242"/>
      <c r="M36" s="1242"/>
      <c r="N36" s="1242"/>
      <c r="O36" s="1242"/>
      <c r="P36" s="1242"/>
      <c r="Q36" s="1242"/>
      <c r="R36" s="1242"/>
      <c r="S36" s="1242"/>
      <c r="T36" s="1242"/>
      <c r="U36" s="1242"/>
      <c r="V36" s="1242"/>
      <c r="W36" s="1242"/>
      <c r="X36" s="1242"/>
      <c r="Y36" s="1242"/>
    </row>
    <row r="37" spans="1:34" ht="9" customHeight="1">
      <c r="A37" s="73"/>
    </row>
    <row r="38" spans="1:34" ht="15" customHeight="1">
      <c r="A38" s="1" t="s">
        <v>407</v>
      </c>
      <c r="AH38" s="1" t="b">
        <f>IF('第4号様式別紙2-1（臨床研修（医師）実績報告）附表 A2'!AI17="入力不可",FALSE,TRUE)</f>
        <v>1</v>
      </c>
    </row>
    <row r="39" spans="1:34" ht="15" customHeight="1">
      <c r="B39" s="74" t="s">
        <v>408</v>
      </c>
      <c r="C39" s="75"/>
      <c r="D39" s="75"/>
      <c r="E39" s="75"/>
      <c r="F39" s="75"/>
      <c r="G39" s="75"/>
      <c r="H39" s="75"/>
      <c r="I39" s="76"/>
      <c r="J39" s="1219"/>
      <c r="K39" s="1220"/>
      <c r="L39" s="1220"/>
      <c r="M39" s="1220"/>
      <c r="N39" s="57" t="s">
        <v>386</v>
      </c>
      <c r="O39" s="77" t="s">
        <v>409</v>
      </c>
      <c r="P39" s="53"/>
      <c r="Q39" s="53"/>
      <c r="R39" s="53"/>
      <c r="S39" s="615"/>
      <c r="T39" s="345"/>
      <c r="U39" s="1292"/>
      <c r="V39" s="1293"/>
      <c r="W39" s="1293"/>
      <c r="X39" s="1293"/>
      <c r="Y39" s="57" t="s">
        <v>386</v>
      </c>
    </row>
    <row r="40" spans="1:34" ht="15" customHeight="1">
      <c r="B40" s="74" t="s">
        <v>410</v>
      </c>
      <c r="C40" s="75"/>
      <c r="D40" s="75"/>
      <c r="E40" s="75"/>
      <c r="F40" s="75"/>
      <c r="G40" s="75"/>
      <c r="H40" s="75"/>
      <c r="I40" s="76"/>
      <c r="J40" s="1219"/>
      <c r="K40" s="1220"/>
      <c r="L40" s="1220"/>
      <c r="M40" s="1220"/>
      <c r="N40" s="57" t="s">
        <v>386</v>
      </c>
      <c r="O40" s="77" t="s">
        <v>411</v>
      </c>
      <c r="P40" s="53"/>
      <c r="Q40" s="53"/>
      <c r="R40" s="53"/>
      <c r="S40" s="615"/>
      <c r="T40" s="345"/>
      <c r="U40" s="1292"/>
      <c r="V40" s="1293"/>
      <c r="W40" s="1293"/>
      <c r="X40" s="1293"/>
      <c r="Y40" s="57" t="s">
        <v>386</v>
      </c>
    </row>
    <row r="41" spans="1:34" ht="15" customHeight="1">
      <c r="B41" s="79"/>
      <c r="C41" s="79"/>
      <c r="D41" s="79"/>
      <c r="E41" s="79"/>
      <c r="F41" s="80"/>
      <c r="G41" s="80"/>
      <c r="H41" s="62"/>
      <c r="I41" s="79"/>
      <c r="J41" s="79"/>
      <c r="K41" s="79"/>
      <c r="L41" s="79"/>
      <c r="M41" s="74"/>
      <c r="N41" s="53"/>
      <c r="O41" s="53"/>
      <c r="P41" s="53" t="s">
        <v>382</v>
      </c>
      <c r="Q41" s="614"/>
      <c r="R41" s="634"/>
      <c r="S41" s="614"/>
      <c r="T41" s="81"/>
      <c r="U41" s="1295">
        <f>SUM(U39:X40)</f>
        <v>0</v>
      </c>
      <c r="V41" s="1371"/>
      <c r="W41" s="1371"/>
      <c r="X41" s="1371"/>
      <c r="Y41" s="57" t="s">
        <v>386</v>
      </c>
    </row>
    <row r="42" spans="1:34" ht="15" customHeight="1">
      <c r="B42" s="603"/>
      <c r="C42" s="603"/>
      <c r="D42" s="603"/>
      <c r="E42" s="603"/>
      <c r="F42" s="82"/>
      <c r="G42" s="82"/>
      <c r="I42" s="603"/>
      <c r="J42" s="603"/>
      <c r="K42" s="603"/>
      <c r="L42" s="603"/>
      <c r="M42" s="83" t="s">
        <v>412</v>
      </c>
      <c r="N42" s="53"/>
      <c r="O42" s="53"/>
      <c r="P42" s="53"/>
      <c r="Q42" s="614"/>
      <c r="R42" s="634"/>
      <c r="S42" s="614"/>
      <c r="T42" s="615"/>
      <c r="U42" s="1296" t="e">
        <f>ROUNDDOWN(U41/(J39+J40),3)</f>
        <v>#DIV/0!</v>
      </c>
      <c r="V42" s="1372"/>
      <c r="W42" s="1372"/>
      <c r="X42" s="1372"/>
      <c r="Y42" s="57"/>
    </row>
    <row r="43" spans="1:34" ht="6" customHeight="1">
      <c r="B43" s="603"/>
      <c r="C43" s="603"/>
      <c r="D43" s="603"/>
      <c r="E43" s="603"/>
      <c r="F43" s="82"/>
      <c r="G43" s="82"/>
      <c r="I43" s="603"/>
      <c r="J43" s="603"/>
      <c r="K43" s="603"/>
      <c r="L43" s="603"/>
      <c r="M43" s="12"/>
      <c r="Q43" s="603"/>
      <c r="R43" s="576"/>
      <c r="S43" s="603"/>
      <c r="T43" s="603"/>
      <c r="U43" s="346"/>
      <c r="V43" s="85"/>
      <c r="W43" s="85"/>
      <c r="X43" s="85"/>
    </row>
    <row r="44" spans="1:34" ht="12" customHeight="1">
      <c r="B44" s="1227" t="s">
        <v>413</v>
      </c>
      <c r="C44" s="1227"/>
      <c r="D44" s="1227"/>
      <c r="E44" s="1227"/>
      <c r="F44" s="1227"/>
      <c r="G44" s="1227"/>
      <c r="H44" s="1227"/>
      <c r="I44" s="1227"/>
      <c r="J44" s="1227"/>
      <c r="K44" s="1227"/>
      <c r="L44" s="1227"/>
      <c r="M44" s="1227"/>
      <c r="N44" s="1227"/>
      <c r="O44" s="1227"/>
      <c r="P44" s="1227"/>
      <c r="Q44" s="1227"/>
      <c r="R44" s="1227"/>
      <c r="S44" s="1227"/>
      <c r="T44" s="1227"/>
      <c r="U44" s="1227"/>
      <c r="V44" s="1227"/>
      <c r="W44" s="1227"/>
      <c r="X44" s="1227"/>
      <c r="Y44" s="1227"/>
    </row>
    <row r="45" spans="1:34" ht="12" customHeight="1">
      <c r="B45" s="612"/>
      <c r="C45" s="612"/>
      <c r="D45" s="612"/>
      <c r="E45" s="612"/>
      <c r="F45" s="612"/>
      <c r="G45" s="612"/>
      <c r="H45" s="612"/>
      <c r="I45" s="612"/>
      <c r="J45" s="612"/>
      <c r="K45" s="612"/>
      <c r="L45" s="612"/>
      <c r="M45" s="612"/>
      <c r="N45" s="612"/>
      <c r="O45" s="612"/>
      <c r="P45" s="612"/>
      <c r="Q45" s="612"/>
      <c r="R45" s="612"/>
      <c r="S45" s="612"/>
      <c r="T45" s="612"/>
      <c r="U45" s="612"/>
      <c r="V45" s="612"/>
      <c r="W45" s="612"/>
      <c r="X45" s="612"/>
      <c r="Y45" s="612"/>
    </row>
    <row r="46" spans="1:34" ht="15" customHeight="1">
      <c r="A46" s="1" t="s">
        <v>414</v>
      </c>
    </row>
    <row r="47" spans="1:34" ht="15" customHeight="1">
      <c r="B47" s="1286" t="s">
        <v>380</v>
      </c>
      <c r="C47" s="1287"/>
      <c r="D47" s="1287"/>
      <c r="E47" s="1288"/>
      <c r="F47" s="1286" t="s">
        <v>381</v>
      </c>
      <c r="G47" s="1287"/>
      <c r="H47" s="1287"/>
      <c r="I47" s="1288"/>
      <c r="J47" s="1286" t="s">
        <v>382</v>
      </c>
      <c r="K47" s="1287"/>
      <c r="L47" s="1287"/>
      <c r="M47" s="1287"/>
      <c r="N47" s="1288"/>
      <c r="O47" s="492"/>
      <c r="P47" s="363"/>
      <c r="Q47" s="363"/>
      <c r="R47" s="363"/>
      <c r="S47" s="363"/>
      <c r="T47" s="363"/>
      <c r="U47" s="363"/>
      <c r="V47" s="363"/>
      <c r="W47" s="363"/>
      <c r="X47" s="363"/>
      <c r="Y47" s="363"/>
    </row>
    <row r="48" spans="1:34" ht="15" customHeight="1">
      <c r="B48" s="1281"/>
      <c r="C48" s="1282"/>
      <c r="D48" s="1282"/>
      <c r="E48" s="495" t="s">
        <v>384</v>
      </c>
      <c r="F48" s="1281"/>
      <c r="G48" s="1282"/>
      <c r="H48" s="1282"/>
      <c r="I48" s="496" t="s">
        <v>384</v>
      </c>
      <c r="J48" s="497" t="s">
        <v>416</v>
      </c>
      <c r="K48" s="1283">
        <f>B48+F48</f>
        <v>0</v>
      </c>
      <c r="L48" s="1283"/>
      <c r="M48" s="1283"/>
      <c r="N48" s="496" t="s">
        <v>384</v>
      </c>
      <c r="O48" s="492"/>
      <c r="P48" s="363"/>
      <c r="Q48" s="363"/>
      <c r="R48" s="363"/>
      <c r="S48" s="363"/>
      <c r="T48" s="363"/>
      <c r="U48" s="363"/>
      <c r="V48" s="363"/>
      <c r="W48" s="363"/>
      <c r="X48" s="363"/>
      <c r="Y48" s="363"/>
    </row>
    <row r="49" spans="1:40" ht="12" customHeight="1">
      <c r="B49" s="73" t="s">
        <v>732</v>
      </c>
      <c r="C49" s="92"/>
      <c r="D49" s="92" t="s">
        <v>740</v>
      </c>
      <c r="E49" s="92"/>
      <c r="F49" s="92"/>
      <c r="G49" s="92"/>
      <c r="H49" s="92"/>
      <c r="I49" s="92"/>
      <c r="J49" s="92"/>
      <c r="K49" s="92"/>
      <c r="L49" s="92"/>
      <c r="M49" s="92"/>
      <c r="N49" s="62"/>
      <c r="O49" s="62"/>
      <c r="P49" s="62"/>
      <c r="Q49" s="62"/>
      <c r="R49" s="62"/>
      <c r="S49" s="62"/>
      <c r="T49" s="62"/>
      <c r="U49" s="62"/>
      <c r="V49" s="62"/>
      <c r="W49" s="62"/>
      <c r="X49" s="62"/>
      <c r="Y49" s="62"/>
    </row>
    <row r="50" spans="1:40" ht="23.25" customHeight="1">
      <c r="B50" s="751" t="s">
        <v>734</v>
      </c>
      <c r="C50" s="752"/>
      <c r="D50" s="1368" t="s">
        <v>735</v>
      </c>
      <c r="E50" s="1368"/>
      <c r="F50" s="1368"/>
      <c r="G50" s="1368"/>
      <c r="H50" s="1368"/>
      <c r="I50" s="1368"/>
      <c r="J50" s="1368"/>
      <c r="K50" s="1368"/>
      <c r="L50" s="1368"/>
      <c r="M50" s="1368"/>
      <c r="N50" s="1368"/>
      <c r="O50" s="1368"/>
      <c r="P50" s="1368"/>
      <c r="Q50" s="1368"/>
      <c r="R50" s="1368"/>
      <c r="S50" s="1368"/>
      <c r="T50" s="1368"/>
      <c r="U50" s="1368"/>
      <c r="V50" s="1368"/>
      <c r="W50" s="1368"/>
      <c r="X50" s="1368"/>
      <c r="Y50" s="1368"/>
    </row>
    <row r="51" spans="1:40" ht="22.5" customHeight="1">
      <c r="B51" s="753" t="s">
        <v>736</v>
      </c>
      <c r="C51"/>
      <c r="D51" s="1369" t="s">
        <v>737</v>
      </c>
      <c r="E51" s="1369"/>
      <c r="F51" s="1369"/>
      <c r="G51" s="1369"/>
      <c r="H51" s="1369"/>
      <c r="I51" s="1369"/>
      <c r="J51" s="1369"/>
      <c r="K51" s="1369"/>
      <c r="L51" s="1369"/>
      <c r="M51" s="1369"/>
      <c r="N51" s="1369"/>
      <c r="O51" s="1369"/>
      <c r="P51" s="1369"/>
      <c r="Q51" s="1369"/>
      <c r="R51" s="1369"/>
      <c r="S51" s="1369"/>
      <c r="T51" s="1369"/>
      <c r="U51" s="1369"/>
      <c r="V51" s="1369"/>
      <c r="W51" s="1369"/>
      <c r="X51" s="1369"/>
      <c r="Y51" s="1369"/>
    </row>
    <row r="52" spans="1:40" ht="12" customHeight="1">
      <c r="B52" s="363"/>
      <c r="C52" s="394"/>
      <c r="D52" s="363"/>
      <c r="E52" s="363"/>
      <c r="F52" s="363"/>
      <c r="G52" s="363"/>
      <c r="H52" s="363"/>
      <c r="I52" s="363"/>
      <c r="J52" s="363"/>
      <c r="K52" s="363"/>
      <c r="L52" s="363"/>
      <c r="M52" s="363"/>
      <c r="N52" s="363"/>
      <c r="O52" s="363"/>
      <c r="P52" s="363"/>
      <c r="Q52" s="363"/>
      <c r="R52" s="363"/>
      <c r="S52" s="363"/>
      <c r="T52" s="363"/>
      <c r="U52" s="363"/>
      <c r="V52" s="363"/>
      <c r="W52" s="363"/>
      <c r="X52" s="363"/>
      <c r="Y52" s="363"/>
    </row>
    <row r="53" spans="1:40" ht="12" customHeight="1">
      <c r="C53" s="73"/>
    </row>
    <row r="54" spans="1:40" ht="15" customHeight="1">
      <c r="A54" s="1" t="s">
        <v>529</v>
      </c>
    </row>
    <row r="55" spans="1:40" ht="15" customHeight="1">
      <c r="P55" s="604"/>
      <c r="Q55" s="1205" t="s">
        <v>418</v>
      </c>
      <c r="R55" s="1206"/>
      <c r="S55" s="1207"/>
      <c r="T55" s="613" t="s">
        <v>419</v>
      </c>
      <c r="U55" s="1370">
        <f>'第4号様式別紙2-2（臨床研修（医師）実績報告）'!F34</f>
        <v>0</v>
      </c>
      <c r="V55" s="1370"/>
      <c r="W55" s="1370"/>
      <c r="X55" s="1370"/>
      <c r="Y55" s="57" t="s">
        <v>420</v>
      </c>
    </row>
    <row r="56" spans="1:40" ht="15" customHeight="1">
      <c r="Q56" s="603"/>
      <c r="R56" s="603"/>
      <c r="S56" s="603"/>
      <c r="T56" s="603"/>
    </row>
    <row r="57" spans="1:40" ht="15" customHeight="1">
      <c r="A57" s="1" t="s">
        <v>421</v>
      </c>
      <c r="V57" s="1209" t="s">
        <v>422</v>
      </c>
      <c r="W57" s="1209"/>
      <c r="X57" s="1209" t="s">
        <v>423</v>
      </c>
      <c r="Y57" s="1209"/>
    </row>
    <row r="58" spans="1:40" ht="15" customHeight="1">
      <c r="V58" s="1209"/>
      <c r="W58" s="1209"/>
      <c r="X58" s="1209"/>
      <c r="Y58" s="1209"/>
    </row>
    <row r="59" spans="1:40" ht="12" customHeight="1">
      <c r="B59" s="1196" t="s">
        <v>424</v>
      </c>
      <c r="C59" s="1210" t="s">
        <v>425</v>
      </c>
      <c r="D59" s="1210"/>
      <c r="E59" s="1210"/>
      <c r="F59" s="1210"/>
      <c r="G59" s="1210"/>
      <c r="H59" s="1210"/>
      <c r="I59" s="1210"/>
      <c r="J59" s="1210"/>
      <c r="K59" s="1210"/>
      <c r="L59" s="1210"/>
      <c r="M59" s="1210"/>
      <c r="N59" s="1210"/>
      <c r="O59" s="1210"/>
      <c r="P59" s="1210"/>
      <c r="Q59" s="1210"/>
      <c r="R59" s="1210"/>
      <c r="S59" s="1210"/>
      <c r="T59" s="1210"/>
      <c r="U59" s="1210"/>
      <c r="V59" s="1198"/>
      <c r="W59" s="1199"/>
      <c r="X59" s="1198"/>
      <c r="Y59" s="1199"/>
    </row>
    <row r="60" spans="1:40" ht="12" customHeight="1">
      <c r="B60" s="1196"/>
      <c r="C60" s="1210"/>
      <c r="D60" s="1210"/>
      <c r="E60" s="1210"/>
      <c r="F60" s="1210"/>
      <c r="G60" s="1210"/>
      <c r="H60" s="1210"/>
      <c r="I60" s="1210"/>
      <c r="J60" s="1210"/>
      <c r="K60" s="1210"/>
      <c r="L60" s="1210"/>
      <c r="M60" s="1210"/>
      <c r="N60" s="1210"/>
      <c r="O60" s="1210"/>
      <c r="P60" s="1210"/>
      <c r="Q60" s="1210"/>
      <c r="R60" s="1210"/>
      <c r="S60" s="1210"/>
      <c r="T60" s="1210"/>
      <c r="U60" s="1210"/>
      <c r="V60" s="1200"/>
      <c r="W60" s="1201"/>
      <c r="X60" s="1200"/>
      <c r="Y60" s="1201"/>
    </row>
    <row r="61" spans="1:40" ht="12" customHeight="1">
      <c r="B61" s="1196" t="s">
        <v>426</v>
      </c>
      <c r="C61" s="844" t="s">
        <v>427</v>
      </c>
      <c r="D61" s="844"/>
      <c r="E61" s="844"/>
      <c r="F61" s="844"/>
      <c r="G61" s="844"/>
      <c r="H61" s="844"/>
      <c r="I61" s="844"/>
      <c r="J61" s="844"/>
      <c r="K61" s="844"/>
      <c r="L61" s="844"/>
      <c r="M61" s="844"/>
      <c r="N61" s="844"/>
      <c r="O61" s="844"/>
      <c r="P61" s="844"/>
      <c r="Q61" s="844"/>
      <c r="R61" s="844"/>
      <c r="S61" s="844"/>
      <c r="T61" s="844"/>
      <c r="U61" s="1197"/>
      <c r="V61" s="1198"/>
      <c r="W61" s="1199"/>
      <c r="X61" s="1198"/>
      <c r="Y61" s="1199"/>
    </row>
    <row r="62" spans="1:40" ht="12" customHeight="1">
      <c r="B62" s="1196"/>
      <c r="C62" s="844"/>
      <c r="D62" s="844"/>
      <c r="E62" s="844"/>
      <c r="F62" s="844"/>
      <c r="G62" s="844"/>
      <c r="H62" s="844"/>
      <c r="I62" s="844"/>
      <c r="J62" s="844"/>
      <c r="K62" s="844"/>
      <c r="L62" s="844"/>
      <c r="M62" s="844"/>
      <c r="N62" s="844"/>
      <c r="O62" s="844"/>
      <c r="P62" s="844"/>
      <c r="Q62" s="844"/>
      <c r="R62" s="844"/>
      <c r="S62" s="844"/>
      <c r="T62" s="844"/>
      <c r="U62" s="1197"/>
      <c r="V62" s="1200"/>
      <c r="W62" s="1201"/>
      <c r="X62" s="1200"/>
      <c r="Y62" s="1201"/>
    </row>
    <row r="63" spans="1:40" ht="24.9" customHeight="1">
      <c r="A63" s="1114" t="s">
        <v>738</v>
      </c>
      <c r="B63" s="1114"/>
      <c r="C63" s="1114"/>
      <c r="D63" s="1114"/>
      <c r="E63" s="1114"/>
      <c r="F63" s="1114"/>
      <c r="G63" s="1114"/>
      <c r="H63" s="1114"/>
      <c r="I63" s="1114"/>
      <c r="J63" s="1114"/>
      <c r="K63" s="1114"/>
      <c r="L63" s="1114"/>
      <c r="M63" s="1114"/>
      <c r="N63" s="944" t="s">
        <v>429</v>
      </c>
      <c r="O63" s="904"/>
      <c r="P63" s="1173" t="s">
        <v>430</v>
      </c>
      <c r="Q63" s="1174"/>
      <c r="R63" s="1174"/>
      <c r="S63" s="1175"/>
      <c r="T63" s="616" t="s">
        <v>431</v>
      </c>
      <c r="U63" s="1365">
        <f>'第4号様式別紙2-1（臨床研修（医師）実績報告）'!E42</f>
        <v>0</v>
      </c>
      <c r="V63" s="1366"/>
      <c r="W63" s="1366"/>
      <c r="X63" s="1367"/>
      <c r="Y63" s="57" t="s">
        <v>432</v>
      </c>
    </row>
    <row r="64" spans="1:40" ht="24.9" customHeight="1">
      <c r="A64" s="1114"/>
      <c r="B64" s="1114"/>
      <c r="C64" s="1114"/>
      <c r="D64" s="1114"/>
      <c r="E64" s="1114"/>
      <c r="F64" s="1114"/>
      <c r="G64" s="1114"/>
      <c r="H64" s="1114"/>
      <c r="I64" s="1114"/>
      <c r="J64" s="1114"/>
      <c r="K64" s="1114"/>
      <c r="L64" s="1114"/>
      <c r="M64" s="1114"/>
      <c r="N64" s="1202"/>
      <c r="O64" s="1203"/>
      <c r="P64" s="1173" t="s">
        <v>433</v>
      </c>
      <c r="Q64" s="1174"/>
      <c r="R64" s="1174"/>
      <c r="S64" s="1175"/>
      <c r="T64" s="616" t="s">
        <v>434</v>
      </c>
      <c r="U64" s="1365">
        <f>'第4号様式別紙2-1（臨床研修（医師）実績報告）'!E44</f>
        <v>0</v>
      </c>
      <c r="V64" s="1366"/>
      <c r="W64" s="1366"/>
      <c r="X64" s="1367"/>
      <c r="Y64" s="57" t="s">
        <v>420</v>
      </c>
      <c r="AM64" s="155"/>
      <c r="AN64" s="155"/>
    </row>
    <row r="65" spans="1:40" ht="24.9" customHeight="1">
      <c r="A65" s="1114" t="s">
        <v>435</v>
      </c>
      <c r="B65" s="1114"/>
      <c r="C65" s="1114"/>
      <c r="D65" s="1114"/>
      <c r="E65" s="1114"/>
      <c r="F65" s="1114"/>
      <c r="G65" s="1114"/>
      <c r="H65" s="1114"/>
      <c r="I65" s="1114"/>
      <c r="J65" s="1114"/>
      <c r="K65" s="1114"/>
      <c r="L65" s="1114"/>
      <c r="M65" s="1114"/>
      <c r="N65" s="1195" t="s">
        <v>436</v>
      </c>
      <c r="O65" s="1170"/>
      <c r="P65" s="1173" t="s">
        <v>430</v>
      </c>
      <c r="Q65" s="1174"/>
      <c r="R65" s="1174"/>
      <c r="S65" s="1175"/>
      <c r="T65" s="616" t="s">
        <v>437</v>
      </c>
      <c r="U65" s="1365">
        <f>'第4号様式別紙2-1（臨床研修（医師）実績報告）'!Q42</f>
        <v>0</v>
      </c>
      <c r="V65" s="1366"/>
      <c r="W65" s="1366"/>
      <c r="X65" s="1367"/>
      <c r="Y65" s="57" t="s">
        <v>432</v>
      </c>
      <c r="AM65" s="155">
        <v>1</v>
      </c>
      <c r="AN65" s="155">
        <v>2</v>
      </c>
    </row>
    <row r="66" spans="1:40" ht="24.9" customHeight="1">
      <c r="A66" s="1114"/>
      <c r="B66" s="1114"/>
      <c r="C66" s="1114"/>
      <c r="D66" s="1114"/>
      <c r="E66" s="1114"/>
      <c r="F66" s="1114"/>
      <c r="G66" s="1114"/>
      <c r="H66" s="1114"/>
      <c r="I66" s="1114"/>
      <c r="J66" s="1114"/>
      <c r="K66" s="1114"/>
      <c r="L66" s="1114"/>
      <c r="M66" s="1114"/>
      <c r="N66" s="945"/>
      <c r="O66" s="905"/>
      <c r="P66" s="1173" t="s">
        <v>433</v>
      </c>
      <c r="Q66" s="1174"/>
      <c r="R66" s="1174"/>
      <c r="S66" s="1175"/>
      <c r="T66" s="616" t="s">
        <v>438</v>
      </c>
      <c r="U66" s="1365">
        <f>'第4号様式別紙2-1（臨床研修（医師）実績報告）'!Q44</f>
        <v>0</v>
      </c>
      <c r="V66" s="1366"/>
      <c r="W66" s="1366"/>
      <c r="X66" s="1367"/>
      <c r="Y66" s="57" t="s">
        <v>420</v>
      </c>
      <c r="AM66" s="155">
        <v>2</v>
      </c>
      <c r="AN66" s="155">
        <v>3</v>
      </c>
    </row>
    <row r="67" spans="1:40" ht="13.5" customHeight="1">
      <c r="A67" s="599"/>
      <c r="B67" s="599"/>
      <c r="C67" s="599"/>
      <c r="D67" s="599"/>
      <c r="E67" s="599"/>
      <c r="F67" s="599"/>
      <c r="G67" s="599"/>
      <c r="H67" s="599"/>
      <c r="I67" s="599"/>
      <c r="J67" s="599"/>
      <c r="K67" s="599"/>
      <c r="L67" s="599"/>
      <c r="M67" s="599"/>
      <c r="N67" s="154"/>
      <c r="O67" s="154"/>
      <c r="P67" s="154"/>
      <c r="Q67" s="154"/>
      <c r="R67" s="154"/>
      <c r="S67" s="154"/>
      <c r="T67" s="577"/>
      <c r="AM67" s="155">
        <v>3</v>
      </c>
    </row>
    <row r="68" spans="1:40" ht="24.9" customHeight="1">
      <c r="A68" s="1114" t="s">
        <v>739</v>
      </c>
      <c r="B68" s="1114"/>
      <c r="C68" s="1114"/>
      <c r="D68" s="1114"/>
      <c r="E68" s="1114"/>
      <c r="F68" s="1114"/>
      <c r="G68" s="1114"/>
      <c r="H68" s="1114"/>
      <c r="I68" s="1114"/>
      <c r="J68" s="1114"/>
      <c r="K68" s="1114"/>
      <c r="L68" s="1114"/>
      <c r="M68" s="1114"/>
      <c r="N68" s="1185" t="s">
        <v>429</v>
      </c>
      <c r="O68" s="1186"/>
      <c r="P68" s="1189" t="s">
        <v>430</v>
      </c>
      <c r="Q68" s="1190"/>
      <c r="R68" s="1190"/>
      <c r="S68" s="1191"/>
      <c r="T68" s="156" t="s">
        <v>440</v>
      </c>
      <c r="U68" s="1362">
        <f>'第4号様式別紙2-1（臨床研修（医師）実績報告）'!I42</f>
        <v>0</v>
      </c>
      <c r="V68" s="1363"/>
      <c r="W68" s="1363"/>
      <c r="X68" s="1364"/>
      <c r="Y68" s="157" t="s">
        <v>432</v>
      </c>
      <c r="AM68" s="155">
        <v>4</v>
      </c>
    </row>
    <row r="69" spans="1:40" ht="24.9" customHeight="1">
      <c r="A69" s="1114"/>
      <c r="B69" s="1114"/>
      <c r="C69" s="1114"/>
      <c r="D69" s="1114"/>
      <c r="E69" s="1114"/>
      <c r="F69" s="1114"/>
      <c r="G69" s="1114"/>
      <c r="H69" s="1114"/>
      <c r="I69" s="1114"/>
      <c r="J69" s="1114"/>
      <c r="K69" s="1114"/>
      <c r="L69" s="1114"/>
      <c r="M69" s="1114"/>
      <c r="N69" s="1187"/>
      <c r="O69" s="1188"/>
      <c r="P69" s="1173" t="s">
        <v>433</v>
      </c>
      <c r="Q69" s="1174"/>
      <c r="R69" s="1174"/>
      <c r="S69" s="1175"/>
      <c r="T69" s="616" t="s">
        <v>441</v>
      </c>
      <c r="U69" s="1362">
        <f>'第4号様式別紙2-1（臨床研修（医師）実績報告）'!I44</f>
        <v>0</v>
      </c>
      <c r="V69" s="1363"/>
      <c r="W69" s="1363"/>
      <c r="X69" s="1364"/>
      <c r="Y69" s="158" t="s">
        <v>420</v>
      </c>
      <c r="AM69" s="155">
        <v>5</v>
      </c>
    </row>
    <row r="70" spans="1:40" ht="24.9" customHeight="1">
      <c r="A70" s="1114" t="s">
        <v>442</v>
      </c>
      <c r="B70" s="1114"/>
      <c r="C70" s="1114"/>
      <c r="D70" s="1114"/>
      <c r="E70" s="1114"/>
      <c r="F70" s="1114"/>
      <c r="G70" s="1114"/>
      <c r="H70" s="1114"/>
      <c r="I70" s="1114"/>
      <c r="J70" s="1114"/>
      <c r="K70" s="1114"/>
      <c r="L70" s="1114"/>
      <c r="M70" s="1114"/>
      <c r="N70" s="1169" t="s">
        <v>436</v>
      </c>
      <c r="O70" s="1170"/>
      <c r="P70" s="1173" t="s">
        <v>430</v>
      </c>
      <c r="Q70" s="1174"/>
      <c r="R70" s="1174"/>
      <c r="S70" s="1175"/>
      <c r="T70" s="616" t="s">
        <v>443</v>
      </c>
      <c r="U70" s="1362">
        <f>'第4号様式別紙2-1（臨床研修（医師）実績報告）'!U42</f>
        <v>0</v>
      </c>
      <c r="V70" s="1363"/>
      <c r="W70" s="1363"/>
      <c r="X70" s="1364"/>
      <c r="Y70" s="158" t="s">
        <v>432</v>
      </c>
    </row>
    <row r="71" spans="1:40" ht="24.9" customHeight="1">
      <c r="A71" s="1114"/>
      <c r="B71" s="1114"/>
      <c r="C71" s="1114"/>
      <c r="D71" s="1114"/>
      <c r="E71" s="1114"/>
      <c r="F71" s="1114"/>
      <c r="G71" s="1114"/>
      <c r="H71" s="1114"/>
      <c r="I71" s="1114"/>
      <c r="J71" s="1114"/>
      <c r="K71" s="1114"/>
      <c r="L71" s="1114"/>
      <c r="M71" s="1114"/>
      <c r="N71" s="1171"/>
      <c r="O71" s="1172"/>
      <c r="P71" s="1179" t="s">
        <v>433</v>
      </c>
      <c r="Q71" s="1180"/>
      <c r="R71" s="1180"/>
      <c r="S71" s="1181"/>
      <c r="T71" s="159" t="s">
        <v>444</v>
      </c>
      <c r="U71" s="1362">
        <f>'第4号様式別紙2-1（臨床研修（医師）実績報告）'!U44</f>
        <v>0</v>
      </c>
      <c r="V71" s="1363"/>
      <c r="W71" s="1363"/>
      <c r="X71" s="1364"/>
      <c r="Y71" s="160" t="s">
        <v>420</v>
      </c>
    </row>
    <row r="72" spans="1:40" ht="15" customHeight="1">
      <c r="A72" s="1" t="s">
        <v>445</v>
      </c>
    </row>
    <row r="73" spans="1:40" ht="9" customHeight="1"/>
    <row r="74" spans="1:40" ht="8.25" customHeight="1">
      <c r="B74" s="61"/>
      <c r="C74" s="62"/>
      <c r="D74" s="62"/>
      <c r="E74" s="62"/>
      <c r="F74" s="62"/>
      <c r="G74" s="62"/>
      <c r="H74" s="62"/>
      <c r="I74" s="62"/>
      <c r="J74" s="62"/>
      <c r="K74" s="62"/>
      <c r="L74" s="62"/>
      <c r="M74" s="62"/>
      <c r="N74" s="62"/>
      <c r="O74" s="62"/>
      <c r="P74" s="62"/>
      <c r="Q74" s="62"/>
      <c r="R74" s="62"/>
      <c r="S74" s="63"/>
      <c r="T74" s="61"/>
      <c r="U74" s="62"/>
      <c r="V74" s="62"/>
      <c r="W74" s="62"/>
      <c r="X74" s="62"/>
      <c r="Y74" s="63"/>
    </row>
    <row r="75" spans="1:40" ht="15" customHeight="1">
      <c r="B75" s="2"/>
      <c r="C75" s="1" t="s">
        <v>446</v>
      </c>
      <c r="H75" s="1360" t="s">
        <v>447</v>
      </c>
      <c r="I75" s="1360"/>
      <c r="J75" s="1360"/>
      <c r="K75" s="1360"/>
      <c r="L75" s="1360"/>
      <c r="M75" s="1360"/>
      <c r="N75" s="1360"/>
      <c r="O75" s="1360"/>
      <c r="P75" s="1360"/>
      <c r="Q75" s="1360"/>
      <c r="R75" s="1360"/>
      <c r="S75" s="1360"/>
      <c r="T75" s="1360"/>
      <c r="U75" s="1360"/>
      <c r="V75" s="1360"/>
      <c r="W75" s="1360"/>
      <c r="X75" s="1360"/>
      <c r="Y75" s="1361"/>
    </row>
    <row r="76" spans="1:40" ht="15" customHeight="1">
      <c r="B76" s="2"/>
      <c r="C76" s="1" t="s">
        <v>448</v>
      </c>
      <c r="I76" s="1167" t="s">
        <v>449</v>
      </c>
      <c r="J76" s="1168"/>
      <c r="K76" s="161"/>
      <c r="L76" s="1" t="s">
        <v>450</v>
      </c>
      <c r="N76" s="161"/>
      <c r="O76" s="1" t="s">
        <v>451</v>
      </c>
      <c r="T76" s="8" t="s">
        <v>452</v>
      </c>
      <c r="U76" s="1264" t="e">
        <f>U77+U101</f>
        <v>#VALUE!</v>
      </c>
      <c r="V76" s="1264"/>
      <c r="W76" s="1264"/>
      <c r="X76" s="1264"/>
      <c r="Y76" s="9" t="s">
        <v>453</v>
      </c>
      <c r="Z76" s="162" t="str">
        <f>IF(AB78="未入力","※先に158行目の当該年度４月１日現在の１年次研修医受入数を入力してください","")</f>
        <v>※先に158行目の当該年度４月１日現在の１年次研修医受入数を入力してください</v>
      </c>
    </row>
    <row r="77" spans="1:40" ht="15" customHeight="1">
      <c r="B77" s="2" t="s">
        <v>454</v>
      </c>
      <c r="I77" s="603"/>
      <c r="J77" s="603"/>
      <c r="T77" s="8" t="s">
        <v>190</v>
      </c>
      <c r="U77" s="1264" t="e">
        <f>IF(OR(AB78="20人未満",$C$118=1),(E79*Q79)+(E81*Q81)+(E83*Q83)+(E85*Q85)+(E87*Q87),(E91*Q91)+(E93*Q93)+(E95*Q95)+(E97*Q97)+(E99*Q99))</f>
        <v>#VALUE!</v>
      </c>
      <c r="V77" s="1264"/>
      <c r="W77" s="1264"/>
      <c r="X77" s="1264"/>
      <c r="Y77" s="9" t="s">
        <v>191</v>
      </c>
    </row>
    <row r="78" spans="1:40" ht="30" customHeight="1">
      <c r="B78" s="1162" t="s">
        <v>455</v>
      </c>
      <c r="C78" s="845"/>
      <c r="D78" s="845"/>
      <c r="E78" s="845"/>
      <c r="F78" s="845"/>
      <c r="G78" s="845"/>
      <c r="H78" s="845"/>
      <c r="I78" s="845"/>
      <c r="J78" s="845"/>
      <c r="K78" s="845"/>
      <c r="L78" s="845"/>
      <c r="M78" s="845"/>
      <c r="N78" s="845"/>
      <c r="O78" s="845"/>
      <c r="P78" s="845"/>
      <c r="Q78" s="845"/>
      <c r="R78" s="845"/>
      <c r="S78" s="1163"/>
      <c r="T78" s="8"/>
      <c r="U78" s="347"/>
      <c r="V78" s="347"/>
      <c r="W78" s="347"/>
      <c r="X78" s="347"/>
      <c r="Y78" s="9"/>
      <c r="AB78" s="162" t="str">
        <f>IF(N158="","未入力",IF(N158&gt;=20,"20人以上","20人未満"))</f>
        <v>未入力</v>
      </c>
    </row>
    <row r="79" spans="1:40" ht="32.25" customHeight="1">
      <c r="B79" s="1159" t="s">
        <v>456</v>
      </c>
      <c r="C79" s="851"/>
      <c r="D79" s="577" t="s">
        <v>457</v>
      </c>
      <c r="E79" s="1279">
        <v>63000</v>
      </c>
      <c r="F79" s="1268"/>
      <c r="G79" s="1268"/>
      <c r="H79" s="1" t="s">
        <v>458</v>
      </c>
      <c r="K79" s="603" t="s">
        <v>195</v>
      </c>
      <c r="M79" s="1359" t="s">
        <v>459</v>
      </c>
      <c r="N79" s="1359"/>
      <c r="O79" s="1359"/>
      <c r="P79" s="1359"/>
      <c r="Q79" s="1266" t="str">
        <f>IF(OR($AB$78="20人未満",$C$118=1),IF($K$76=1,$V$15,0)+IF($K$76=2,$V$15,0),"")</f>
        <v/>
      </c>
      <c r="R79" s="1266"/>
      <c r="S79" s="1" t="s">
        <v>386</v>
      </c>
      <c r="T79" s="8"/>
      <c r="U79" s="347"/>
      <c r="V79" s="347"/>
      <c r="W79" s="347"/>
      <c r="X79" s="347"/>
      <c r="Y79" s="9"/>
    </row>
    <row r="80" spans="1:40" ht="9" customHeight="1">
      <c r="B80" s="24"/>
      <c r="C80" s="15"/>
      <c r="D80" s="577"/>
      <c r="E80" s="622"/>
      <c r="F80" s="622"/>
      <c r="G80" s="622"/>
      <c r="K80" s="603"/>
      <c r="M80" s="600"/>
      <c r="N80" s="600"/>
      <c r="O80" s="600"/>
      <c r="P80" s="600"/>
      <c r="Q80" s="621"/>
      <c r="R80" s="621"/>
      <c r="T80" s="8"/>
      <c r="U80" s="347"/>
      <c r="V80" s="347"/>
      <c r="W80" s="347"/>
      <c r="X80" s="347"/>
      <c r="Y80" s="9"/>
    </row>
    <row r="81" spans="2:25" ht="27.75" customHeight="1">
      <c r="B81" s="1156" t="s">
        <v>460</v>
      </c>
      <c r="C81" s="851"/>
      <c r="D81" s="577" t="s">
        <v>457</v>
      </c>
      <c r="E81" s="1279">
        <v>52000</v>
      </c>
      <c r="F81" s="1268"/>
      <c r="G81" s="1268"/>
      <c r="H81" s="1" t="s">
        <v>458</v>
      </c>
      <c r="K81" s="603" t="s">
        <v>195</v>
      </c>
      <c r="M81" s="1359" t="s">
        <v>459</v>
      </c>
      <c r="N81" s="1359"/>
      <c r="O81" s="1359"/>
      <c r="P81" s="1359"/>
      <c r="Q81" s="1266" t="str">
        <f>IF(OR($AB$78="20人未満",$C$118=1),IF($K$76=3,$V$15,0),"")</f>
        <v/>
      </c>
      <c r="R81" s="1266"/>
      <c r="S81" s="1" t="s">
        <v>386</v>
      </c>
      <c r="T81" s="8"/>
      <c r="U81" s="347"/>
      <c r="V81" s="347"/>
      <c r="W81" s="347"/>
      <c r="X81" s="347"/>
      <c r="Y81" s="9"/>
    </row>
    <row r="82" spans="2:25" ht="18" customHeight="1">
      <c r="B82" s="574"/>
      <c r="C82" s="575"/>
      <c r="D82" s="577"/>
      <c r="E82" s="625"/>
      <c r="F82" s="622"/>
      <c r="G82" s="622"/>
      <c r="K82" s="603"/>
      <c r="Q82" s="621"/>
      <c r="R82" s="621"/>
      <c r="T82" s="8"/>
      <c r="U82" s="347"/>
      <c r="V82" s="347"/>
      <c r="W82" s="347"/>
      <c r="X82" s="347"/>
      <c r="Y82" s="9"/>
    </row>
    <row r="83" spans="2:25" ht="18" customHeight="1">
      <c r="B83" s="1156" t="s">
        <v>461</v>
      </c>
      <c r="C83" s="851"/>
      <c r="D83" s="577" t="s">
        <v>457</v>
      </c>
      <c r="E83" s="1268">
        <v>47000</v>
      </c>
      <c r="F83" s="1268"/>
      <c r="G83" s="1268"/>
      <c r="H83" s="1" t="s">
        <v>458</v>
      </c>
      <c r="K83" s="603" t="s">
        <v>195</v>
      </c>
      <c r="M83" s="1359" t="s">
        <v>459</v>
      </c>
      <c r="N83" s="1359"/>
      <c r="O83" s="1359"/>
      <c r="P83" s="1359"/>
      <c r="Q83" s="1266" t="str">
        <f>IF(OR($AB$78="20人未満",$C$118=1),IF($K$76=4,$V$15,0),"")</f>
        <v/>
      </c>
      <c r="R83" s="1266"/>
      <c r="S83" s="1" t="s">
        <v>386</v>
      </c>
      <c r="T83" s="8"/>
      <c r="U83" s="347"/>
      <c r="V83" s="347"/>
      <c r="W83" s="347"/>
      <c r="X83" s="347"/>
      <c r="Y83" s="9"/>
    </row>
    <row r="84" spans="2:25" ht="18" customHeight="1">
      <c r="B84" s="574"/>
      <c r="C84" s="575"/>
      <c r="D84" s="577"/>
      <c r="E84" s="1268"/>
      <c r="F84" s="1268"/>
      <c r="G84" s="1268"/>
      <c r="K84" s="603"/>
      <c r="Q84" s="621"/>
      <c r="R84" s="621"/>
      <c r="T84" s="8"/>
      <c r="U84" s="347"/>
      <c r="V84" s="347"/>
      <c r="W84" s="347"/>
      <c r="X84" s="347"/>
      <c r="Y84" s="9"/>
    </row>
    <row r="85" spans="2:25" ht="18" customHeight="1">
      <c r="B85" s="1156" t="s">
        <v>462</v>
      </c>
      <c r="C85" s="851"/>
      <c r="D85" s="577" t="s">
        <v>457</v>
      </c>
      <c r="E85" s="1268">
        <v>42000</v>
      </c>
      <c r="F85" s="1268"/>
      <c r="G85" s="1268"/>
      <c r="H85" s="1" t="s">
        <v>458</v>
      </c>
      <c r="K85" s="603" t="s">
        <v>195</v>
      </c>
      <c r="M85" s="1359" t="s">
        <v>459</v>
      </c>
      <c r="N85" s="1359"/>
      <c r="O85" s="1359"/>
      <c r="P85" s="1359"/>
      <c r="Q85" s="1266" t="str">
        <f>IF(OR($AB$78="20人未満",$C118=1),IF($K$76=5,$V$15,0),"")</f>
        <v/>
      </c>
      <c r="R85" s="1266"/>
      <c r="S85" s="1" t="s">
        <v>386</v>
      </c>
      <c r="T85" s="8"/>
      <c r="U85" s="347"/>
      <c r="V85" s="347"/>
      <c r="W85" s="347"/>
      <c r="X85" s="347"/>
      <c r="Y85" s="9"/>
    </row>
    <row r="86" spans="2:25" ht="18" customHeight="1">
      <c r="B86" s="574"/>
      <c r="C86" s="575"/>
      <c r="D86" s="577"/>
      <c r="E86" s="1268"/>
      <c r="F86" s="1268"/>
      <c r="G86" s="1268"/>
      <c r="K86" s="603"/>
      <c r="Q86" s="621"/>
      <c r="R86" s="621"/>
      <c r="T86" s="8"/>
      <c r="U86" s="347"/>
      <c r="V86" s="347"/>
      <c r="W86" s="347"/>
      <c r="X86" s="347"/>
      <c r="Y86" s="9"/>
    </row>
    <row r="87" spans="2:25" ht="33.75" customHeight="1">
      <c r="B87" s="1149" t="s">
        <v>463</v>
      </c>
      <c r="C87" s="1150"/>
      <c r="D87" s="608" t="s">
        <v>457</v>
      </c>
      <c r="E87" s="1276">
        <v>500</v>
      </c>
      <c r="F87" s="1276"/>
      <c r="G87" s="1276"/>
      <c r="H87" s="605" t="s">
        <v>458</v>
      </c>
      <c r="I87" s="605"/>
      <c r="J87" s="605"/>
      <c r="K87" s="611" t="s">
        <v>195</v>
      </c>
      <c r="L87" s="605"/>
      <c r="M87" s="1147" t="s">
        <v>459</v>
      </c>
      <c r="N87" s="1147"/>
      <c r="O87" s="1147"/>
      <c r="P87" s="1147"/>
      <c r="Q87" s="1280" t="str">
        <f>IF(OR($AB$78="20人未満",$C118=1),IF($N$76=2,$V$15,0)+IF($N$76=3,$V$15,0),"")</f>
        <v/>
      </c>
      <c r="R87" s="1280"/>
      <c r="S87" s="605" t="s">
        <v>386</v>
      </c>
      <c r="T87" s="8"/>
      <c r="U87" s="347"/>
      <c r="V87" s="347"/>
      <c r="W87" s="347"/>
      <c r="X87" s="347"/>
      <c r="Y87" s="9"/>
    </row>
    <row r="88" spans="2:25" ht="9" customHeight="1">
      <c r="B88" s="606"/>
      <c r="C88" s="607"/>
      <c r="D88" s="608"/>
      <c r="E88" s="360"/>
      <c r="F88" s="360"/>
      <c r="G88" s="360"/>
      <c r="H88" s="605"/>
      <c r="I88" s="605"/>
      <c r="J88" s="605"/>
      <c r="K88" s="611"/>
      <c r="L88" s="605"/>
      <c r="M88" s="605"/>
      <c r="N88" s="605"/>
      <c r="O88" s="605"/>
      <c r="P88" s="605"/>
      <c r="Q88" s="620"/>
      <c r="R88" s="620"/>
      <c r="S88" s="605"/>
      <c r="T88" s="8"/>
      <c r="U88" s="347"/>
      <c r="V88" s="347"/>
      <c r="W88" s="347"/>
      <c r="X88" s="347"/>
      <c r="Y88" s="9"/>
    </row>
    <row r="89" spans="2:25" ht="9" customHeight="1">
      <c r="B89" s="606"/>
      <c r="C89" s="607"/>
      <c r="D89" s="608"/>
      <c r="E89" s="349"/>
      <c r="F89" s="349"/>
      <c r="G89" s="349"/>
      <c r="H89" s="96"/>
      <c r="I89" s="605"/>
      <c r="J89" s="605"/>
      <c r="K89" s="611"/>
      <c r="L89" s="605"/>
      <c r="M89" s="585"/>
      <c r="N89" s="585"/>
      <c r="O89" s="585"/>
      <c r="P89" s="585"/>
      <c r="Q89" s="349"/>
      <c r="R89" s="349"/>
      <c r="S89" s="605"/>
      <c r="T89" s="8"/>
      <c r="U89" s="48"/>
      <c r="V89" s="48"/>
      <c r="W89" s="48"/>
      <c r="X89" s="48"/>
      <c r="Y89" s="9"/>
    </row>
    <row r="90" spans="2:25" ht="30" customHeight="1">
      <c r="B90" s="1162" t="s">
        <v>469</v>
      </c>
      <c r="C90" s="845"/>
      <c r="D90" s="845"/>
      <c r="E90" s="845"/>
      <c r="F90" s="845"/>
      <c r="G90" s="845"/>
      <c r="H90" s="845"/>
      <c r="I90" s="845"/>
      <c r="J90" s="845"/>
      <c r="K90" s="845"/>
      <c r="L90" s="845"/>
      <c r="M90" s="845"/>
      <c r="N90" s="845"/>
      <c r="O90" s="845"/>
      <c r="P90" s="845"/>
      <c r="Q90" s="845"/>
      <c r="R90" s="845"/>
      <c r="S90" s="1163"/>
      <c r="T90" s="8"/>
      <c r="U90" s="347"/>
      <c r="V90" s="347"/>
      <c r="W90" s="347"/>
      <c r="X90" s="347"/>
      <c r="Y90" s="9"/>
    </row>
    <row r="91" spans="2:25" ht="32.25" customHeight="1">
      <c r="B91" s="1159" t="s">
        <v>456</v>
      </c>
      <c r="C91" s="851"/>
      <c r="D91" s="577" t="s">
        <v>457</v>
      </c>
      <c r="E91" s="1279">
        <v>46000</v>
      </c>
      <c r="F91" s="1268"/>
      <c r="G91" s="1268"/>
      <c r="H91" s="1" t="s">
        <v>458</v>
      </c>
      <c r="K91" s="603" t="s">
        <v>195</v>
      </c>
      <c r="M91" s="1359" t="s">
        <v>459</v>
      </c>
      <c r="N91" s="1359"/>
      <c r="O91" s="1359"/>
      <c r="P91" s="1359"/>
      <c r="Q91" s="1278" t="str">
        <f>IF(AND($AB$78="20人以上",$C$118=""),IF($K$76=1,$V$15,0)+IF($K$76=2,$V$15,0),"")</f>
        <v/>
      </c>
      <c r="R91" s="1278"/>
      <c r="S91" s="1" t="s">
        <v>386</v>
      </c>
      <c r="T91" s="8"/>
      <c r="U91" s="347"/>
      <c r="V91" s="347"/>
      <c r="W91" s="347"/>
      <c r="X91" s="347"/>
      <c r="Y91" s="9"/>
    </row>
    <row r="92" spans="2:25" ht="9" customHeight="1">
      <c r="B92" s="24"/>
      <c r="C92" s="15"/>
      <c r="D92" s="577"/>
      <c r="E92" s="622"/>
      <c r="F92" s="622"/>
      <c r="G92" s="622"/>
      <c r="K92" s="603"/>
      <c r="M92" s="600"/>
      <c r="N92" s="600"/>
      <c r="O92" s="600"/>
      <c r="P92" s="600"/>
      <c r="Q92" s="621"/>
      <c r="R92" s="621"/>
      <c r="T92" s="8"/>
      <c r="U92" s="347"/>
      <c r="V92" s="347"/>
      <c r="W92" s="347"/>
      <c r="X92" s="347"/>
      <c r="Y92" s="9"/>
    </row>
    <row r="93" spans="2:25" ht="27.75" customHeight="1">
      <c r="B93" s="1156" t="s">
        <v>460</v>
      </c>
      <c r="C93" s="851"/>
      <c r="D93" s="577" t="s">
        <v>457</v>
      </c>
      <c r="E93" s="1279">
        <v>39000</v>
      </c>
      <c r="F93" s="1268"/>
      <c r="G93" s="1268"/>
      <c r="H93" s="1" t="s">
        <v>458</v>
      </c>
      <c r="K93" s="603" t="s">
        <v>195</v>
      </c>
      <c r="M93" s="1359" t="s">
        <v>459</v>
      </c>
      <c r="N93" s="1359"/>
      <c r="O93" s="1359"/>
      <c r="P93" s="1359"/>
      <c r="Q93" s="1278" t="str">
        <f>IF(AND($AB$78="20人以上",$C$118=""),IF($K$76=3,$V$15,0),"")</f>
        <v/>
      </c>
      <c r="R93" s="1278"/>
      <c r="S93" s="1" t="s">
        <v>386</v>
      </c>
      <c r="T93" s="8"/>
      <c r="U93" s="347"/>
      <c r="V93" s="347"/>
      <c r="W93" s="347"/>
      <c r="X93" s="347"/>
      <c r="Y93" s="9"/>
    </row>
    <row r="94" spans="2:25" ht="18" customHeight="1">
      <c r="B94" s="574"/>
      <c r="C94" s="575"/>
      <c r="D94" s="577"/>
      <c r="E94" s="625"/>
      <c r="F94" s="622"/>
      <c r="G94" s="622"/>
      <c r="K94" s="603"/>
      <c r="Q94" s="621"/>
      <c r="R94" s="621"/>
      <c r="T94" s="8"/>
      <c r="U94" s="347"/>
      <c r="V94" s="347"/>
      <c r="W94" s="347"/>
      <c r="X94" s="347"/>
      <c r="Y94" s="9"/>
    </row>
    <row r="95" spans="2:25" ht="18" customHeight="1">
      <c r="B95" s="1156" t="s">
        <v>461</v>
      </c>
      <c r="C95" s="851"/>
      <c r="D95" s="577" t="s">
        <v>457</v>
      </c>
      <c r="E95" s="1268">
        <v>35000</v>
      </c>
      <c r="F95" s="1268"/>
      <c r="G95" s="1268"/>
      <c r="H95" s="1" t="s">
        <v>458</v>
      </c>
      <c r="K95" s="603" t="s">
        <v>195</v>
      </c>
      <c r="M95" s="1359" t="s">
        <v>459</v>
      </c>
      <c r="N95" s="1359"/>
      <c r="O95" s="1359"/>
      <c r="P95" s="1359"/>
      <c r="Q95" s="1278" t="str">
        <f>IF(AND($AB$78="20人以上",$C$118=""),IF($K$76=4,$V$15,0),"")</f>
        <v/>
      </c>
      <c r="R95" s="1278"/>
      <c r="S95" s="1" t="s">
        <v>386</v>
      </c>
      <c r="T95" s="8"/>
      <c r="U95" s="347"/>
      <c r="V95" s="347"/>
      <c r="W95" s="347"/>
      <c r="X95" s="347"/>
      <c r="Y95" s="9"/>
    </row>
    <row r="96" spans="2:25" ht="18" customHeight="1">
      <c r="B96" s="574"/>
      <c r="C96" s="575"/>
      <c r="D96" s="577"/>
      <c r="E96" s="1268"/>
      <c r="F96" s="1268"/>
      <c r="G96" s="1268"/>
      <c r="K96" s="603"/>
      <c r="Q96" s="621"/>
      <c r="R96" s="621"/>
      <c r="T96" s="8"/>
      <c r="U96" s="347"/>
      <c r="V96" s="347"/>
      <c r="W96" s="347"/>
      <c r="X96" s="347"/>
      <c r="Y96" s="9"/>
    </row>
    <row r="97" spans="2:33" ht="18" customHeight="1">
      <c r="B97" s="1156" t="s">
        <v>462</v>
      </c>
      <c r="C97" s="851"/>
      <c r="D97" s="577" t="s">
        <v>457</v>
      </c>
      <c r="E97" s="1268">
        <v>31000</v>
      </c>
      <c r="F97" s="1268"/>
      <c r="G97" s="1268"/>
      <c r="H97" s="1" t="s">
        <v>458</v>
      </c>
      <c r="K97" s="603" t="s">
        <v>195</v>
      </c>
      <c r="M97" s="1359" t="s">
        <v>459</v>
      </c>
      <c r="N97" s="1359"/>
      <c r="O97" s="1359"/>
      <c r="P97" s="1359"/>
      <c r="Q97" s="1278" t="str">
        <f>IF(AND($AB$78="20人以上",$C$118=""),IF($K$76=5,$V$15,0),"")</f>
        <v/>
      </c>
      <c r="R97" s="1278"/>
      <c r="S97" s="1" t="s">
        <v>386</v>
      </c>
      <c r="T97" s="8"/>
      <c r="U97" s="347"/>
      <c r="V97" s="347"/>
      <c r="W97" s="347"/>
      <c r="X97" s="347"/>
      <c r="Y97" s="9"/>
    </row>
    <row r="98" spans="2:33" ht="18" customHeight="1">
      <c r="B98" s="574"/>
      <c r="C98" s="575"/>
      <c r="D98" s="577"/>
      <c r="E98" s="1268"/>
      <c r="F98" s="1268"/>
      <c r="G98" s="1268"/>
      <c r="K98" s="603"/>
      <c r="Q98" s="621"/>
      <c r="R98" s="621"/>
      <c r="T98" s="8"/>
      <c r="U98" s="347"/>
      <c r="V98" s="347"/>
      <c r="W98" s="347"/>
      <c r="X98" s="347"/>
      <c r="Y98" s="9"/>
    </row>
    <row r="99" spans="2:33" ht="33.75" customHeight="1">
      <c r="B99" s="1149" t="s">
        <v>463</v>
      </c>
      <c r="C99" s="1150"/>
      <c r="D99" s="608" t="s">
        <v>457</v>
      </c>
      <c r="E99" s="1276">
        <v>300</v>
      </c>
      <c r="F99" s="1276"/>
      <c r="G99" s="1276"/>
      <c r="H99" s="605" t="s">
        <v>458</v>
      </c>
      <c r="I99" s="605"/>
      <c r="J99" s="605"/>
      <c r="K99" s="611" t="s">
        <v>195</v>
      </c>
      <c r="L99" s="605"/>
      <c r="M99" s="1147" t="s">
        <v>459</v>
      </c>
      <c r="N99" s="1147"/>
      <c r="O99" s="1147"/>
      <c r="P99" s="1147"/>
      <c r="Q99" s="1277" t="str">
        <f>IF(AND($AB$78="20人以上",$C$118=""),IF($N$76=2,$V$15,0)+IF($N$76=3,$V$15,0),"")</f>
        <v/>
      </c>
      <c r="R99" s="1277"/>
      <c r="S99" s="605" t="s">
        <v>386</v>
      </c>
      <c r="T99" s="8"/>
      <c r="U99" s="619"/>
      <c r="V99" s="619"/>
      <c r="W99" s="619"/>
      <c r="X99" s="619"/>
      <c r="Y99" s="9"/>
    </row>
    <row r="100" spans="2:33" ht="9" customHeight="1">
      <c r="B100" s="606"/>
      <c r="C100" s="607"/>
      <c r="D100" s="608"/>
      <c r="E100" s="758"/>
      <c r="F100" s="758"/>
      <c r="G100" s="758"/>
      <c r="H100" s="96"/>
      <c r="I100" s="605"/>
      <c r="J100" s="605"/>
      <c r="K100" s="611"/>
      <c r="L100" s="605"/>
      <c r="M100" s="585"/>
      <c r="N100" s="585"/>
      <c r="O100" s="585"/>
      <c r="P100" s="585"/>
      <c r="Q100" s="349"/>
      <c r="R100" s="349"/>
      <c r="S100" s="605"/>
      <c r="T100" s="8"/>
      <c r="U100" s="48"/>
      <c r="V100" s="48"/>
      <c r="W100" s="48"/>
      <c r="X100" s="48"/>
      <c r="Y100" s="9"/>
    </row>
    <row r="101" spans="2:33" s="605" customFormat="1" ht="19.5" customHeight="1">
      <c r="B101" s="30" t="s">
        <v>470</v>
      </c>
      <c r="C101" s="16"/>
      <c r="D101" s="608" t="s">
        <v>190</v>
      </c>
      <c r="E101" s="1276">
        <v>15000</v>
      </c>
      <c r="F101" s="1276"/>
      <c r="G101" s="1276"/>
      <c r="H101" s="605" t="s">
        <v>458</v>
      </c>
      <c r="K101" s="611" t="s">
        <v>195</v>
      </c>
      <c r="M101" s="1147" t="s">
        <v>459</v>
      </c>
      <c r="N101" s="1147"/>
      <c r="O101" s="1147"/>
      <c r="P101" s="1147"/>
      <c r="Q101" s="1266">
        <f>V15</f>
        <v>0</v>
      </c>
      <c r="R101" s="1266"/>
      <c r="S101" s="605" t="s">
        <v>384</v>
      </c>
      <c r="T101" s="167" t="s">
        <v>190</v>
      </c>
      <c r="U101" s="1263">
        <f>E101*Q101</f>
        <v>0</v>
      </c>
      <c r="V101" s="1263"/>
      <c r="W101" s="1263"/>
      <c r="X101" s="1263"/>
      <c r="Y101" s="168" t="s">
        <v>191</v>
      </c>
    </row>
    <row r="102" spans="2:33" ht="6" customHeight="1">
      <c r="B102" s="169"/>
      <c r="C102" s="170"/>
      <c r="D102" s="577"/>
      <c r="E102" s="620"/>
      <c r="F102" s="620"/>
      <c r="G102" s="620"/>
      <c r="K102" s="603"/>
      <c r="Q102" s="620"/>
      <c r="R102" s="620"/>
      <c r="T102" s="8"/>
      <c r="U102" s="619"/>
      <c r="V102" s="619"/>
      <c r="W102" s="619"/>
      <c r="X102" s="619"/>
      <c r="Y102" s="9"/>
    </row>
    <row r="103" spans="2:33" s="355" customFormat="1" ht="14.25" customHeight="1">
      <c r="B103" s="356"/>
      <c r="C103" s="363" t="s">
        <v>532</v>
      </c>
      <c r="D103" s="364"/>
      <c r="E103" s="631"/>
      <c r="F103" s="631"/>
      <c r="G103" s="631"/>
      <c r="H103" s="363"/>
      <c r="I103" s="363"/>
      <c r="J103" s="363"/>
      <c r="K103" s="366"/>
      <c r="L103" s="363"/>
      <c r="M103" s="363"/>
      <c r="N103" s="363"/>
      <c r="O103" s="363"/>
      <c r="P103" s="363"/>
      <c r="Q103" s="631"/>
      <c r="R103" s="631"/>
      <c r="S103" s="363"/>
      <c r="T103" s="367"/>
      <c r="U103" s="368"/>
      <c r="V103" s="368"/>
      <c r="W103" s="368"/>
      <c r="X103" s="368"/>
      <c r="Y103" s="369"/>
      <c r="Z103" s="363"/>
      <c r="AA103" s="363" t="s">
        <v>533</v>
      </c>
      <c r="AB103" s="363"/>
      <c r="AC103" s="363"/>
      <c r="AD103" s="363"/>
      <c r="AE103" s="363"/>
      <c r="AF103" s="363"/>
      <c r="AG103" s="363"/>
    </row>
    <row r="104" spans="2:33" s="355" customFormat="1" ht="14.25" customHeight="1">
      <c r="B104" s="356"/>
      <c r="C104" s="1273" t="s">
        <v>534</v>
      </c>
      <c r="D104" s="1273"/>
      <c r="E104" s="1273"/>
      <c r="F104" s="1273"/>
      <c r="G104" s="1273"/>
      <c r="H104" s="1273"/>
      <c r="I104" s="1273"/>
      <c r="J104" s="1273"/>
      <c r="K104" s="1273"/>
      <c r="L104" s="1273"/>
      <c r="M104" s="1273"/>
      <c r="N104" s="1273"/>
      <c r="O104" s="1273"/>
      <c r="P104" s="1273"/>
      <c r="Q104" s="1273"/>
      <c r="R104" s="1273"/>
      <c r="S104" s="1274"/>
      <c r="T104" s="367"/>
      <c r="U104" s="368"/>
      <c r="V104" s="368"/>
      <c r="W104" s="368"/>
      <c r="X104" s="368"/>
      <c r="Y104" s="369"/>
      <c r="Z104" s="363"/>
      <c r="AA104" s="363"/>
      <c r="AB104" s="363"/>
      <c r="AC104" s="363"/>
      <c r="AD104" s="363"/>
      <c r="AE104" s="363"/>
      <c r="AF104" s="363"/>
      <c r="AG104" s="363"/>
    </row>
    <row r="105" spans="2:33" s="355" customFormat="1" ht="14.25" customHeight="1">
      <c r="B105" s="356"/>
      <c r="C105" s="370"/>
      <c r="D105" s="371" t="s">
        <v>190</v>
      </c>
      <c r="E105" s="1269">
        <v>15000</v>
      </c>
      <c r="F105" s="1269"/>
      <c r="G105" s="1269"/>
      <c r="H105" s="623" t="s">
        <v>458</v>
      </c>
      <c r="I105" s="623"/>
      <c r="J105" s="623"/>
      <c r="K105" s="373" t="s">
        <v>195</v>
      </c>
      <c r="L105" s="623"/>
      <c r="M105" s="1275" t="s">
        <v>535</v>
      </c>
      <c r="N105" s="1275"/>
      <c r="O105" s="1275"/>
      <c r="P105" s="1275"/>
      <c r="Q105" s="1271" t="e">
        <f>IF($U$42&gt;=0.5,K48,"0")</f>
        <v>#DIV/0!</v>
      </c>
      <c r="R105" s="1271"/>
      <c r="S105" s="623" t="s">
        <v>384</v>
      </c>
      <c r="T105" s="761" t="s">
        <v>452</v>
      </c>
      <c r="U105" s="1272" t="e">
        <f>IF($K$76&gt;=3,0,IF($U$42&gt;=0.5,$E$105*$Q105,0))</f>
        <v>#DIV/0!</v>
      </c>
      <c r="V105" s="1272"/>
      <c r="W105" s="1272"/>
      <c r="X105" s="1272"/>
      <c r="Y105" s="762" t="s">
        <v>453</v>
      </c>
      <c r="Z105" s="363"/>
      <c r="AA105" s="363"/>
      <c r="AB105" s="363" t="e">
        <f>IF($U$42&gt;=0.5,"50％以上","50％未満")</f>
        <v>#DIV/0!</v>
      </c>
      <c r="AC105" s="363"/>
      <c r="AD105" s="363"/>
      <c r="AE105" s="363"/>
      <c r="AF105" s="363"/>
      <c r="AG105" s="363"/>
    </row>
    <row r="106" spans="2:33" ht="14.25" customHeight="1">
      <c r="B106" s="169"/>
      <c r="C106" s="370"/>
      <c r="D106" s="371"/>
      <c r="E106" s="1269"/>
      <c r="F106" s="1269"/>
      <c r="G106" s="1269"/>
      <c r="H106" s="623"/>
      <c r="I106" s="623"/>
      <c r="J106" s="623"/>
      <c r="K106" s="373"/>
      <c r="L106" s="623"/>
      <c r="M106" s="1270"/>
      <c r="N106" s="1270"/>
      <c r="O106" s="1270"/>
      <c r="P106" s="1270"/>
      <c r="Q106" s="1271"/>
      <c r="R106" s="1271"/>
      <c r="S106" s="623"/>
      <c r="T106" s="761"/>
      <c r="U106" s="1272"/>
      <c r="V106" s="1272"/>
      <c r="W106" s="1272"/>
      <c r="X106" s="1272"/>
      <c r="Y106" s="762"/>
      <c r="Z106" s="363"/>
      <c r="AA106" s="363"/>
      <c r="AB106" s="363"/>
      <c r="AC106" s="363"/>
      <c r="AD106" s="363"/>
      <c r="AE106" s="363"/>
      <c r="AF106" s="363"/>
      <c r="AG106" s="363"/>
    </row>
    <row r="107" spans="2:33" s="355" customFormat="1" ht="14.25" customHeight="1">
      <c r="B107" s="356"/>
      <c r="C107" s="363" t="s">
        <v>536</v>
      </c>
      <c r="D107" s="364"/>
      <c r="E107" s="631"/>
      <c r="F107" s="631"/>
      <c r="G107" s="631"/>
      <c r="H107" s="363"/>
      <c r="I107" s="363"/>
      <c r="J107" s="363"/>
      <c r="K107" s="366"/>
      <c r="L107" s="363"/>
      <c r="M107" s="363"/>
      <c r="N107" s="363"/>
      <c r="O107" s="363"/>
      <c r="P107" s="363"/>
      <c r="Q107" s="631"/>
      <c r="R107" s="631"/>
      <c r="S107" s="363"/>
      <c r="T107" s="763"/>
      <c r="U107" s="368"/>
      <c r="V107" s="368"/>
      <c r="W107" s="368"/>
      <c r="X107" s="368"/>
      <c r="Y107" s="764"/>
      <c r="Z107" s="363"/>
      <c r="AA107" s="363" t="s">
        <v>533</v>
      </c>
      <c r="AB107" s="363"/>
      <c r="AC107" s="363"/>
      <c r="AD107" s="363"/>
      <c r="AE107" s="363"/>
      <c r="AF107" s="363"/>
      <c r="AG107" s="363"/>
    </row>
    <row r="108" spans="2:33" s="355" customFormat="1" ht="14.25" customHeight="1">
      <c r="B108" s="356"/>
      <c r="C108" s="1273" t="s">
        <v>537</v>
      </c>
      <c r="D108" s="1273"/>
      <c r="E108" s="1273"/>
      <c r="F108" s="1273"/>
      <c r="G108" s="1273"/>
      <c r="H108" s="1273"/>
      <c r="I108" s="1273"/>
      <c r="J108" s="1273"/>
      <c r="K108" s="1273"/>
      <c r="L108" s="1273"/>
      <c r="M108" s="1273"/>
      <c r="N108" s="1273"/>
      <c r="O108" s="1273"/>
      <c r="P108" s="1273"/>
      <c r="Q108" s="1273"/>
      <c r="R108" s="1273"/>
      <c r="S108" s="1274"/>
      <c r="T108" s="763"/>
      <c r="U108" s="368"/>
      <c r="V108" s="368"/>
      <c r="W108" s="368"/>
      <c r="X108" s="368"/>
      <c r="Y108" s="764"/>
      <c r="Z108" s="363"/>
      <c r="AA108" s="363"/>
      <c r="AB108" s="363"/>
      <c r="AC108" s="363"/>
      <c r="AD108" s="363"/>
      <c r="AE108" s="363"/>
      <c r="AF108" s="363"/>
      <c r="AG108" s="363"/>
    </row>
    <row r="109" spans="2:33" s="355" customFormat="1" ht="14.25" customHeight="1">
      <c r="B109" s="356"/>
      <c r="C109" s="370"/>
      <c r="D109" s="371" t="s">
        <v>190</v>
      </c>
      <c r="E109" s="1269">
        <v>15000</v>
      </c>
      <c r="F109" s="1269"/>
      <c r="G109" s="1269"/>
      <c r="H109" s="376" t="s">
        <v>468</v>
      </c>
      <c r="I109" s="623"/>
      <c r="J109" s="623"/>
      <c r="K109" s="373" t="s">
        <v>195</v>
      </c>
      <c r="L109" s="623"/>
      <c r="M109" s="1275" t="s">
        <v>538</v>
      </c>
      <c r="N109" s="1275"/>
      <c r="O109" s="1275"/>
      <c r="P109" s="1275"/>
      <c r="Q109" s="1271" t="e">
        <f>IF($U$42&lt;0.5,K48,"0")</f>
        <v>#DIV/0!</v>
      </c>
      <c r="R109" s="1271"/>
      <c r="S109" s="623" t="s">
        <v>384</v>
      </c>
      <c r="T109" s="761" t="s">
        <v>452</v>
      </c>
      <c r="U109" s="1272" t="e">
        <f>IF($K$76&gt;=3,0,IF($U$42&lt;0.5,$E$109*$Q$109*0.5,0))</f>
        <v>#DIV/0!</v>
      </c>
      <c r="V109" s="1272"/>
      <c r="W109" s="1272"/>
      <c r="X109" s="1272"/>
      <c r="Y109" s="762" t="s">
        <v>453</v>
      </c>
      <c r="Z109" s="363"/>
      <c r="AA109" s="363"/>
      <c r="AB109" s="363" t="e">
        <f>IF($U$42&gt;=0.5,"50％以上","50％未満")</f>
        <v>#DIV/0!</v>
      </c>
      <c r="AC109" s="363"/>
      <c r="AD109" s="363"/>
      <c r="AE109" s="363"/>
      <c r="AF109" s="363"/>
      <c r="AG109" s="363"/>
    </row>
    <row r="110" spans="2:33" ht="14.25" customHeight="1">
      <c r="B110" s="169"/>
      <c r="C110" s="170"/>
      <c r="D110" s="608"/>
      <c r="E110" s="360"/>
      <c r="F110" s="360"/>
      <c r="G110" s="360"/>
      <c r="H110" s="605"/>
      <c r="I110" s="605"/>
      <c r="J110" s="605"/>
      <c r="K110" s="611"/>
      <c r="L110" s="605"/>
      <c r="M110" s="605"/>
      <c r="N110" s="605"/>
      <c r="O110" s="605"/>
      <c r="P110" s="605"/>
      <c r="Q110" s="621"/>
      <c r="R110" s="621"/>
      <c r="S110" s="605"/>
      <c r="T110" s="167"/>
      <c r="U110" s="618"/>
      <c r="V110" s="618"/>
      <c r="W110" s="618"/>
      <c r="X110" s="618"/>
      <c r="Y110" s="168"/>
    </row>
    <row r="111" spans="2:33" ht="15" customHeight="1" thickBot="1">
      <c r="B111" s="2"/>
      <c r="C111" s="363" t="s">
        <v>539</v>
      </c>
      <c r="H111" s="73" t="s">
        <v>472</v>
      </c>
      <c r="T111" s="167"/>
      <c r="U111" s="1130"/>
      <c r="V111" s="1130"/>
      <c r="W111" s="1130"/>
      <c r="X111" s="1130"/>
      <c r="Y111" s="168"/>
    </row>
    <row r="112" spans="2:33" ht="15" customHeight="1" thickBot="1">
      <c r="B112" s="2"/>
      <c r="C112" s="171"/>
      <c r="D112" s="605" t="s">
        <v>551</v>
      </c>
      <c r="K112" s="603" t="s">
        <v>474</v>
      </c>
      <c r="L112" s="73" t="s">
        <v>475</v>
      </c>
      <c r="Q112" s="1144">
        <f>U28</f>
        <v>0</v>
      </c>
      <c r="R112" s="1145"/>
      <c r="S112" s="1" t="s">
        <v>384</v>
      </c>
      <c r="T112" s="8"/>
      <c r="U112" s="1148"/>
      <c r="V112" s="1148"/>
      <c r="W112" s="1148"/>
      <c r="X112" s="1148"/>
      <c r="Y112" s="9"/>
      <c r="AB112" s="172"/>
      <c r="AC112" s="172"/>
      <c r="AF112" s="172"/>
    </row>
    <row r="113" spans="1:39" ht="15" customHeight="1" thickBot="1">
      <c r="B113" s="2"/>
      <c r="D113" s="577" t="s">
        <v>457</v>
      </c>
      <c r="E113" s="1268">
        <v>40000</v>
      </c>
      <c r="F113" s="1268"/>
      <c r="G113" s="1268"/>
      <c r="H113" s="1" t="s">
        <v>476</v>
      </c>
      <c r="K113" s="1140"/>
      <c r="L113" s="1140"/>
      <c r="M113" s="1140"/>
      <c r="N113" s="1140"/>
      <c r="O113" s="1140"/>
      <c r="P113" s="1140"/>
      <c r="Q113" s="1140"/>
      <c r="R113" s="1140"/>
      <c r="S113" s="1141"/>
      <c r="T113" s="2"/>
      <c r="U113" s="162"/>
      <c r="V113" s="162"/>
      <c r="W113" s="162"/>
      <c r="X113" s="162"/>
      <c r="Y113" s="9"/>
      <c r="AE113" s="172"/>
      <c r="AF113" s="172"/>
    </row>
    <row r="114" spans="1:39" ht="15" customHeight="1" thickBot="1">
      <c r="B114" s="2"/>
      <c r="C114" s="173"/>
      <c r="D114" s="1" t="s">
        <v>477</v>
      </c>
      <c r="E114" s="757"/>
      <c r="F114" s="757"/>
      <c r="G114" s="757"/>
      <c r="K114" s="603" t="s">
        <v>195</v>
      </c>
      <c r="L114" s="73" t="s">
        <v>475</v>
      </c>
      <c r="M114" s="174"/>
      <c r="N114" s="174"/>
      <c r="O114" s="174"/>
      <c r="P114" s="174"/>
      <c r="Q114" s="1266">
        <f>U28</f>
        <v>0</v>
      </c>
      <c r="R114" s="1266"/>
      <c r="S114" s="1" t="s">
        <v>386</v>
      </c>
      <c r="T114" s="8" t="s">
        <v>478</v>
      </c>
      <c r="U114" s="1314">
        <f>IF(C114="○",AA115,IF(C112="○",AA114,0))</f>
        <v>0</v>
      </c>
      <c r="V114" s="1314"/>
      <c r="W114" s="1314"/>
      <c r="X114" s="1314"/>
      <c r="Y114" s="9" t="s">
        <v>479</v>
      </c>
      <c r="AA114" s="1143">
        <f>IF(Q114=0,0,ROUNDDOWN((40000*M115/Q115*Q114),0))</f>
        <v>0</v>
      </c>
      <c r="AB114" s="1143"/>
      <c r="AC114" s="1143"/>
      <c r="AD114" s="1143"/>
      <c r="AE114" s="1143"/>
    </row>
    <row r="115" spans="1:39" ht="15" customHeight="1">
      <c r="B115" s="2"/>
      <c r="D115" s="577" t="s">
        <v>457</v>
      </c>
      <c r="E115" s="1268">
        <v>97000</v>
      </c>
      <c r="F115" s="1268"/>
      <c r="G115" s="1268"/>
      <c r="H115" s="1" t="s">
        <v>476</v>
      </c>
      <c r="K115" s="577" t="s">
        <v>457</v>
      </c>
      <c r="L115" s="603" t="s">
        <v>480</v>
      </c>
      <c r="M115" s="1144">
        <f>+V15</f>
        <v>0</v>
      </c>
      <c r="N115" s="1145"/>
      <c r="O115" s="603" t="s">
        <v>481</v>
      </c>
      <c r="P115" s="603" t="s">
        <v>482</v>
      </c>
      <c r="Q115" s="1144">
        <f>+V17</f>
        <v>0</v>
      </c>
      <c r="R115" s="1145"/>
      <c r="S115" s="1" t="s">
        <v>483</v>
      </c>
      <c r="T115" s="8"/>
      <c r="U115" s="619"/>
      <c r="V115" s="619"/>
      <c r="W115" s="619"/>
      <c r="X115" s="619"/>
      <c r="Y115" s="9"/>
      <c r="AA115" s="1143" t="e">
        <f>IF(C112="○","0",ROUNDDOWN((97000*M115/Q115*Q114),0))</f>
        <v>#DIV/0!</v>
      </c>
      <c r="AB115" s="1143"/>
      <c r="AC115" s="1143"/>
      <c r="AD115" s="1143"/>
      <c r="AE115" s="1143"/>
    </row>
    <row r="116" spans="1:39" ht="8.25" customHeight="1">
      <c r="B116" s="2"/>
      <c r="M116" s="577"/>
      <c r="P116" s="603"/>
      <c r="T116" s="2"/>
      <c r="U116" s="162"/>
      <c r="V116" s="162"/>
      <c r="W116" s="162"/>
      <c r="X116" s="162"/>
      <c r="Y116" s="9"/>
    </row>
    <row r="117" spans="1:39" ht="13.5" hidden="1" customHeight="1" thickBot="1">
      <c r="A117" s="377"/>
      <c r="B117" s="378"/>
      <c r="C117" s="379"/>
      <c r="D117" s="380" t="s">
        <v>540</v>
      </c>
      <c r="E117" s="377"/>
      <c r="F117" s="377"/>
      <c r="G117" s="377"/>
      <c r="H117" s="377"/>
      <c r="I117" s="377"/>
      <c r="J117" s="377"/>
      <c r="K117" s="377"/>
      <c r="L117" s="377"/>
      <c r="M117" s="633"/>
      <c r="N117" s="377"/>
      <c r="O117" s="377"/>
      <c r="P117" s="382"/>
      <c r="Q117" s="377"/>
      <c r="R117" s="377"/>
      <c r="S117" s="377"/>
      <c r="T117" s="378"/>
      <c r="U117" s="383"/>
      <c r="V117" s="383"/>
      <c r="W117" s="383"/>
      <c r="X117" s="383"/>
      <c r="Y117" s="384"/>
    </row>
    <row r="118" spans="1:39" ht="15" hidden="1" customHeight="1" thickBot="1">
      <c r="A118" s="377"/>
      <c r="B118" s="378"/>
      <c r="C118" s="385"/>
      <c r="D118" s="379" t="s">
        <v>485</v>
      </c>
      <c r="E118" s="377"/>
      <c r="F118" s="377"/>
      <c r="G118" s="377"/>
      <c r="H118" s="377"/>
      <c r="I118" s="377"/>
      <c r="J118" s="377"/>
      <c r="K118" s="377"/>
      <c r="L118" s="377"/>
      <c r="M118" s="633"/>
      <c r="N118" s="377"/>
      <c r="O118" s="377"/>
      <c r="P118" s="382"/>
      <c r="Q118" s="377"/>
      <c r="R118" s="377"/>
      <c r="S118" s="377"/>
      <c r="T118" s="378"/>
      <c r="U118" s="383"/>
      <c r="V118" s="383"/>
      <c r="W118" s="383"/>
      <c r="X118" s="383"/>
      <c r="Y118" s="384"/>
    </row>
    <row r="119" spans="1:39" ht="15" hidden="1" customHeight="1">
      <c r="A119" s="377"/>
      <c r="B119" s="378"/>
      <c r="C119" s="386" t="s">
        <v>541</v>
      </c>
      <c r="D119" s="377"/>
      <c r="E119" s="377"/>
      <c r="F119" s="377"/>
      <c r="G119" s="377"/>
      <c r="H119" s="377"/>
      <c r="I119" s="377"/>
      <c r="J119" s="377"/>
      <c r="K119" s="377"/>
      <c r="L119" s="387"/>
      <c r="M119" s="387"/>
      <c r="N119" s="387"/>
      <c r="O119" s="387"/>
      <c r="P119" s="387"/>
      <c r="Q119" s="377"/>
      <c r="R119" s="377"/>
      <c r="S119" s="377"/>
      <c r="T119" s="378"/>
      <c r="U119" s="383"/>
      <c r="V119" s="383"/>
      <c r="W119" s="383"/>
      <c r="X119" s="383"/>
      <c r="Y119" s="384"/>
    </row>
    <row r="120" spans="1:39" ht="15" hidden="1" customHeight="1" thickBot="1">
      <c r="A120" s="377"/>
      <c r="B120" s="378"/>
      <c r="C120" s="377"/>
      <c r="D120" s="387"/>
      <c r="E120" s="1311"/>
      <c r="F120" s="1311"/>
      <c r="G120" s="1311"/>
      <c r="H120" s="1311"/>
      <c r="I120" s="377"/>
      <c r="J120" s="377"/>
      <c r="K120" s="1312" t="s">
        <v>487</v>
      </c>
      <c r="L120" s="1312"/>
      <c r="M120" s="1312"/>
      <c r="N120" s="1312"/>
      <c r="O120" s="1312"/>
      <c r="P120" s="1312"/>
      <c r="Q120" s="1313">
        <v>0</v>
      </c>
      <c r="R120" s="1313"/>
      <c r="S120" s="377" t="s">
        <v>386</v>
      </c>
      <c r="T120" s="388" t="s">
        <v>478</v>
      </c>
      <c r="U120" s="1307">
        <f>IF($C118=1,0,IF(C121="○",0,IF($U28&gt;19,538000,IF($U28&gt;1,269000,IF($U28=0,0,179000)))))</f>
        <v>0</v>
      </c>
      <c r="V120" s="1307"/>
      <c r="W120" s="1307"/>
      <c r="X120" s="1307"/>
      <c r="Y120" s="384" t="s">
        <v>479</v>
      </c>
    </row>
    <row r="121" spans="1:39" ht="15" hidden="1" customHeight="1" thickBot="1">
      <c r="A121" s="377"/>
      <c r="B121" s="378"/>
      <c r="C121" s="389"/>
      <c r="D121" s="1305" t="s">
        <v>488</v>
      </c>
      <c r="E121" s="1305"/>
      <c r="F121" s="1305"/>
      <c r="G121" s="1305"/>
      <c r="H121" s="1305"/>
      <c r="I121" s="1305"/>
      <c r="J121" s="1305"/>
      <c r="K121" s="1305"/>
      <c r="L121" s="1305"/>
      <c r="M121" s="1305"/>
      <c r="N121" s="1305"/>
      <c r="O121" s="1305"/>
      <c r="P121" s="1305"/>
      <c r="Q121" s="1305"/>
      <c r="R121" s="1305"/>
      <c r="S121" s="1306"/>
      <c r="T121" s="388" t="s">
        <v>478</v>
      </c>
      <c r="U121" s="1307">
        <f>IF(C118=1,0,IF(C121="○",1076000,0))</f>
        <v>0</v>
      </c>
      <c r="V121" s="1307"/>
      <c r="W121" s="1307"/>
      <c r="X121" s="1307"/>
      <c r="Y121" s="384" t="s">
        <v>479</v>
      </c>
    </row>
    <row r="122" spans="1:39" ht="7.5" hidden="1" customHeight="1">
      <c r="A122" s="377"/>
      <c r="B122" s="378"/>
      <c r="C122" s="377"/>
      <c r="D122" s="1305"/>
      <c r="E122" s="1305"/>
      <c r="F122" s="1305"/>
      <c r="G122" s="1305"/>
      <c r="H122" s="1305"/>
      <c r="I122" s="1305"/>
      <c r="J122" s="1305"/>
      <c r="K122" s="1305"/>
      <c r="L122" s="1305"/>
      <c r="M122" s="1305"/>
      <c r="N122" s="1305"/>
      <c r="O122" s="1305"/>
      <c r="P122" s="1305"/>
      <c r="Q122" s="1305"/>
      <c r="R122" s="1305"/>
      <c r="S122" s="1306"/>
      <c r="T122" s="388"/>
      <c r="U122" s="632"/>
      <c r="V122" s="632"/>
      <c r="W122" s="632"/>
      <c r="X122" s="632"/>
      <c r="Y122" s="384"/>
    </row>
    <row r="123" spans="1:39" ht="15" hidden="1" customHeight="1">
      <c r="A123" s="377"/>
      <c r="B123" s="378"/>
      <c r="C123" s="377"/>
      <c r="D123" s="387"/>
      <c r="E123" s="387"/>
      <c r="F123" s="377"/>
      <c r="G123" s="377"/>
      <c r="H123" s="377"/>
      <c r="I123" s="377"/>
      <c r="J123" s="377"/>
      <c r="K123" s="377"/>
      <c r="L123" s="377"/>
      <c r="M123" s="377"/>
      <c r="N123" s="377"/>
      <c r="O123" s="377"/>
      <c r="P123" s="377"/>
      <c r="Q123" s="377"/>
      <c r="R123" s="377"/>
      <c r="S123" s="377"/>
      <c r="T123" s="378"/>
      <c r="U123" s="383"/>
      <c r="V123" s="383"/>
      <c r="W123" s="383"/>
      <c r="X123" s="383"/>
      <c r="Y123" s="384"/>
    </row>
    <row r="124" spans="1:39" ht="15" hidden="1" customHeight="1">
      <c r="A124" s="377"/>
      <c r="B124" s="378"/>
      <c r="C124" s="386" t="s">
        <v>542</v>
      </c>
      <c r="D124" s="377"/>
      <c r="E124" s="377"/>
      <c r="F124" s="377"/>
      <c r="G124" s="377"/>
      <c r="H124" s="377"/>
      <c r="I124" s="377"/>
      <c r="J124" s="377"/>
      <c r="K124" s="377"/>
      <c r="L124" s="377"/>
      <c r="M124" s="377"/>
      <c r="N124" s="377"/>
      <c r="O124" s="377"/>
      <c r="P124" s="377"/>
      <c r="Q124" s="377"/>
      <c r="R124" s="377"/>
      <c r="S124" s="377"/>
      <c r="T124" s="388" t="s">
        <v>478</v>
      </c>
      <c r="U124" s="1307">
        <f>U125+U127</f>
        <v>0</v>
      </c>
      <c r="V124" s="1307"/>
      <c r="W124" s="1307"/>
      <c r="X124" s="1307"/>
      <c r="Y124" s="384" t="s">
        <v>479</v>
      </c>
    </row>
    <row r="125" spans="1:39" ht="15" hidden="1" customHeight="1">
      <c r="A125" s="377"/>
      <c r="B125" s="378"/>
      <c r="C125" s="377"/>
      <c r="D125" s="377" t="s">
        <v>490</v>
      </c>
      <c r="E125" s="377"/>
      <c r="F125" s="377"/>
      <c r="G125" s="377"/>
      <c r="H125" s="377"/>
      <c r="I125" s="377"/>
      <c r="J125" s="377"/>
      <c r="K125" s="377"/>
      <c r="L125" s="377"/>
      <c r="M125" s="377"/>
      <c r="N125" s="377"/>
      <c r="O125" s="377"/>
      <c r="P125" s="377"/>
      <c r="Q125" s="377"/>
      <c r="R125" s="377"/>
      <c r="S125" s="377"/>
      <c r="T125" s="388" t="s">
        <v>190</v>
      </c>
      <c r="U125" s="1307">
        <f>IF($I$7="",0,IF(C118=1,0,240000))</f>
        <v>0</v>
      </c>
      <c r="V125" s="1307"/>
      <c r="W125" s="1307"/>
      <c r="X125" s="1307"/>
      <c r="Y125" s="384" t="s">
        <v>191</v>
      </c>
      <c r="AJ125" s="1">
        <v>0</v>
      </c>
    </row>
    <row r="126" spans="1:39" ht="15" hidden="1" customHeight="1">
      <c r="A126" s="377"/>
      <c r="B126" s="378"/>
      <c r="C126" s="377"/>
      <c r="D126" s="377" t="s">
        <v>491</v>
      </c>
      <c r="E126" s="377"/>
      <c r="F126" s="377"/>
      <c r="G126" s="377"/>
      <c r="H126" s="377"/>
      <c r="I126" s="377"/>
      <c r="J126" s="377"/>
      <c r="K126" s="377"/>
      <c r="L126" s="377"/>
      <c r="M126" s="377"/>
      <c r="N126" s="377"/>
      <c r="O126" s="377"/>
      <c r="P126" s="377"/>
      <c r="Q126" s="377"/>
      <c r="R126" s="377"/>
      <c r="S126" s="377"/>
      <c r="T126" s="388"/>
      <c r="U126" s="632"/>
      <c r="V126" s="632"/>
      <c r="W126" s="632"/>
      <c r="X126" s="632"/>
      <c r="Y126" s="384"/>
    </row>
    <row r="127" spans="1:39" ht="15" hidden="1" customHeight="1">
      <c r="A127" s="377"/>
      <c r="B127" s="378"/>
      <c r="C127" s="377"/>
      <c r="D127" s="377"/>
      <c r="E127" s="391"/>
      <c r="F127" s="391"/>
      <c r="G127" s="1308">
        <v>81000</v>
      </c>
      <c r="H127" s="1308"/>
      <c r="I127" s="1308"/>
      <c r="J127" s="377" t="s">
        <v>175</v>
      </c>
      <c r="K127" s="377" t="s">
        <v>474</v>
      </c>
      <c r="L127" s="1309" t="s">
        <v>492</v>
      </c>
      <c r="M127" s="1309"/>
      <c r="N127" s="1309"/>
      <c r="O127" s="1310">
        <v>0</v>
      </c>
      <c r="P127" s="1310"/>
      <c r="Q127" s="377" t="s">
        <v>493</v>
      </c>
      <c r="R127" s="377"/>
      <c r="S127" s="377"/>
      <c r="T127" s="388" t="s">
        <v>190</v>
      </c>
      <c r="U127" s="1307">
        <f>IF(C118=1,0,G127*O127)</f>
        <v>0</v>
      </c>
      <c r="V127" s="1307"/>
      <c r="W127" s="1307"/>
      <c r="X127" s="1307"/>
      <c r="Y127" s="384" t="s">
        <v>191</v>
      </c>
      <c r="AM127" s="155">
        <v>0</v>
      </c>
    </row>
    <row r="128" spans="1:39" ht="15" hidden="1" customHeight="1">
      <c r="A128" s="377"/>
      <c r="B128" s="378"/>
      <c r="C128" s="377"/>
      <c r="D128" s="377"/>
      <c r="E128" s="377"/>
      <c r="F128" s="377"/>
      <c r="G128" s="377"/>
      <c r="H128" s="377"/>
      <c r="I128" s="377"/>
      <c r="J128" s="377"/>
      <c r="K128" s="377"/>
      <c r="L128" s="377"/>
      <c r="M128" s="377"/>
      <c r="N128" s="392" t="s">
        <v>494</v>
      </c>
      <c r="O128" s="377"/>
      <c r="P128" s="377"/>
      <c r="Q128" s="377"/>
      <c r="R128" s="377"/>
      <c r="S128" s="377"/>
      <c r="T128" s="388"/>
      <c r="U128" s="632"/>
      <c r="V128" s="632"/>
      <c r="W128" s="632"/>
      <c r="X128" s="632"/>
      <c r="Y128" s="384"/>
      <c r="AM128" s="155">
        <v>1</v>
      </c>
    </row>
    <row r="129" spans="2:39" ht="15" customHeight="1">
      <c r="B129" s="2"/>
      <c r="C129" s="363" t="s">
        <v>552</v>
      </c>
      <c r="D129" s="363"/>
      <c r="E129" s="363"/>
      <c r="F129" s="363"/>
      <c r="G129" s="363"/>
      <c r="H129" s="363"/>
      <c r="I129" s="363"/>
      <c r="J129" s="363"/>
      <c r="K129" s="363"/>
      <c r="L129" s="363"/>
      <c r="M129" s="363"/>
      <c r="N129" s="363"/>
      <c r="O129" s="363"/>
      <c r="P129" s="363"/>
      <c r="T129" s="2"/>
      <c r="U129" s="162"/>
      <c r="V129" s="162"/>
      <c r="W129" s="162"/>
      <c r="X129" s="162"/>
      <c r="Y129" s="9"/>
      <c r="AM129" s="155">
        <v>2</v>
      </c>
    </row>
    <row r="130" spans="2:39" ht="15.75" customHeight="1">
      <c r="B130" s="2"/>
      <c r="C130" s="363"/>
      <c r="D130" s="364" t="s">
        <v>457</v>
      </c>
      <c r="E130" s="1304">
        <v>10000</v>
      </c>
      <c r="F130" s="1304"/>
      <c r="G130" s="1304"/>
      <c r="H130" s="363" t="s">
        <v>496</v>
      </c>
      <c r="I130" s="363"/>
      <c r="J130" s="363"/>
      <c r="K130" s="366" t="s">
        <v>195</v>
      </c>
      <c r="L130" s="363"/>
      <c r="M130" s="1300" t="s">
        <v>497</v>
      </c>
      <c r="N130" s="1300"/>
      <c r="O130" s="1300"/>
      <c r="P130" s="363" t="s">
        <v>498</v>
      </c>
      <c r="Q130" s="1266">
        <f>U55</f>
        <v>0</v>
      </c>
      <c r="R130" s="1266"/>
      <c r="S130" s="1" t="s">
        <v>420</v>
      </c>
      <c r="T130" s="8" t="s">
        <v>478</v>
      </c>
      <c r="U130" s="1264">
        <f>+IF(C118=1,0,E130*Q130)</f>
        <v>0</v>
      </c>
      <c r="V130" s="1264"/>
      <c r="W130" s="1264"/>
      <c r="X130" s="1264"/>
      <c r="Y130" s="9" t="s">
        <v>479</v>
      </c>
    </row>
    <row r="131" spans="2:39" ht="15.75" customHeight="1">
      <c r="B131" s="2"/>
      <c r="C131" s="363"/>
      <c r="D131" s="364"/>
      <c r="E131" s="631"/>
      <c r="F131" s="631"/>
      <c r="G131" s="631"/>
      <c r="H131" s="363"/>
      <c r="I131" s="363"/>
      <c r="J131" s="363"/>
      <c r="K131" s="366"/>
      <c r="L131" s="363"/>
      <c r="M131" s="627"/>
      <c r="N131" s="627"/>
      <c r="O131" s="627"/>
      <c r="P131" s="363"/>
      <c r="Q131" s="620"/>
      <c r="R131" s="620"/>
      <c r="T131" s="8"/>
      <c r="U131" s="619"/>
      <c r="V131" s="619"/>
      <c r="W131" s="619"/>
      <c r="X131" s="619"/>
      <c r="Y131" s="9"/>
    </row>
    <row r="132" spans="2:39">
      <c r="B132" s="2"/>
      <c r="C132" s="1064" t="s">
        <v>553</v>
      </c>
      <c r="D132" s="1064"/>
      <c r="E132" s="1064"/>
      <c r="F132" s="1064"/>
      <c r="G132" s="1064"/>
      <c r="H132" s="1064"/>
      <c r="I132" s="1064"/>
      <c r="J132" s="1064"/>
      <c r="K132" s="1064"/>
      <c r="L132" s="1064"/>
      <c r="M132" s="1064"/>
      <c r="N132" s="1064"/>
      <c r="O132" s="1064"/>
      <c r="P132" s="630"/>
      <c r="Q132" s="611"/>
      <c r="R132" s="611"/>
      <c r="S132" s="168"/>
      <c r="T132" s="8"/>
      <c r="U132" s="1264"/>
      <c r="V132" s="1264"/>
      <c r="W132" s="1264"/>
      <c r="X132" s="1264"/>
      <c r="Y132" s="9"/>
    </row>
    <row r="133" spans="2:39" ht="16.5" customHeight="1">
      <c r="B133" s="2"/>
      <c r="C133" s="594"/>
      <c r="D133" s="363" t="s">
        <v>500</v>
      </c>
      <c r="E133" s="363"/>
      <c r="F133" s="594"/>
      <c r="G133" s="594"/>
      <c r="H133" s="594"/>
      <c r="I133" s="594"/>
      <c r="J133" s="594"/>
      <c r="K133" s="594"/>
      <c r="L133" s="594"/>
      <c r="M133" s="594"/>
      <c r="N133" s="594"/>
      <c r="O133" s="594"/>
      <c r="P133" s="630"/>
      <c r="Q133" s="611"/>
      <c r="R133" s="611"/>
      <c r="S133" s="168"/>
      <c r="T133" s="8" t="s">
        <v>478</v>
      </c>
      <c r="U133" s="1264">
        <f>U134+U135</f>
        <v>0</v>
      </c>
      <c r="V133" s="1264"/>
      <c r="W133" s="1264"/>
      <c r="X133" s="1264"/>
      <c r="Y133" s="9" t="s">
        <v>479</v>
      </c>
    </row>
    <row r="134" spans="2:39" ht="25.5" customHeight="1">
      <c r="B134" s="2"/>
      <c r="C134" s="363"/>
      <c r="D134" s="363"/>
      <c r="E134" s="1300"/>
      <c r="F134" s="1300"/>
      <c r="G134" s="364" t="s">
        <v>457</v>
      </c>
      <c r="H134" s="1378">
        <v>120000</v>
      </c>
      <c r="I134" s="1378"/>
      <c r="J134" s="363" t="s">
        <v>501</v>
      </c>
      <c r="K134" s="363"/>
      <c r="L134" s="363"/>
      <c r="M134" s="373" t="s">
        <v>502</v>
      </c>
      <c r="N134" s="1302" t="s">
        <v>554</v>
      </c>
      <c r="O134" s="1303"/>
      <c r="P134" s="1303"/>
      <c r="Q134" s="1130">
        <f>U63</f>
        <v>0</v>
      </c>
      <c r="R134" s="1130"/>
      <c r="S134" s="168" t="s">
        <v>432</v>
      </c>
      <c r="T134" s="167" t="s">
        <v>190</v>
      </c>
      <c r="U134" s="1263">
        <f>H134*Q134</f>
        <v>0</v>
      </c>
      <c r="V134" s="1263"/>
      <c r="W134" s="1263"/>
      <c r="X134" s="1263"/>
      <c r="Y134" s="168" t="s">
        <v>191</v>
      </c>
    </row>
    <row r="135" spans="2:39" ht="25.5" customHeight="1">
      <c r="B135" s="2"/>
      <c r="C135" s="363"/>
      <c r="D135" s="363"/>
      <c r="E135" s="1300"/>
      <c r="F135" s="1300"/>
      <c r="G135" s="364" t="s">
        <v>457</v>
      </c>
      <c r="H135" s="1378">
        <v>30000</v>
      </c>
      <c r="I135" s="1378"/>
      <c r="J135" s="363" t="s">
        <v>496</v>
      </c>
      <c r="K135" s="363"/>
      <c r="L135" s="363"/>
      <c r="M135" s="373" t="s">
        <v>502</v>
      </c>
      <c r="N135" s="1302" t="s">
        <v>555</v>
      </c>
      <c r="O135" s="1303"/>
      <c r="P135" s="1303"/>
      <c r="Q135" s="1130">
        <f>U64</f>
        <v>0</v>
      </c>
      <c r="R135" s="1130"/>
      <c r="S135" s="168" t="s">
        <v>420</v>
      </c>
      <c r="T135" s="167" t="s">
        <v>190</v>
      </c>
      <c r="U135" s="1263">
        <f>H135*Q135</f>
        <v>0</v>
      </c>
      <c r="V135" s="1263"/>
      <c r="W135" s="1263"/>
      <c r="X135" s="1263"/>
      <c r="Y135" s="168" t="s">
        <v>191</v>
      </c>
    </row>
    <row r="136" spans="2:39" ht="12.75" customHeight="1">
      <c r="B136" s="2"/>
      <c r="C136" s="363"/>
      <c r="D136" s="363"/>
      <c r="E136" s="627"/>
      <c r="F136" s="627"/>
      <c r="G136" s="364"/>
      <c r="H136" s="628"/>
      <c r="I136" s="628"/>
      <c r="J136" s="363"/>
      <c r="K136" s="363"/>
      <c r="L136" s="363"/>
      <c r="M136" s="373"/>
      <c r="N136" s="629"/>
      <c r="O136" s="630"/>
      <c r="P136" s="630"/>
      <c r="Q136" s="602"/>
      <c r="R136" s="602"/>
      <c r="S136" s="168"/>
      <c r="T136" s="167"/>
      <c r="U136" s="618"/>
      <c r="V136" s="618"/>
      <c r="W136" s="618"/>
      <c r="X136" s="618"/>
      <c r="Y136" s="168"/>
    </row>
    <row r="137" spans="2:39" ht="15" customHeight="1">
      <c r="B137" s="2"/>
      <c r="C137" s="363"/>
      <c r="D137" s="363" t="s">
        <v>505</v>
      </c>
      <c r="E137" s="363"/>
      <c r="F137" s="594"/>
      <c r="G137" s="594"/>
      <c r="H137" s="594"/>
      <c r="I137" s="594"/>
      <c r="J137" s="594"/>
      <c r="K137" s="594"/>
      <c r="L137" s="594"/>
      <c r="M137" s="594"/>
      <c r="N137" s="594"/>
      <c r="O137" s="594"/>
      <c r="P137" s="630"/>
      <c r="Q137" s="602"/>
      <c r="R137" s="602"/>
      <c r="S137" s="168"/>
      <c r="T137" s="8" t="s">
        <v>478</v>
      </c>
      <c r="U137" s="1264">
        <f>U138+U139</f>
        <v>0</v>
      </c>
      <c r="V137" s="1264"/>
      <c r="W137" s="1264"/>
      <c r="X137" s="1264"/>
      <c r="Y137" s="9" t="s">
        <v>479</v>
      </c>
    </row>
    <row r="138" spans="2:39" ht="27.75" customHeight="1">
      <c r="B138" s="2"/>
      <c r="C138" s="363"/>
      <c r="D138" s="363"/>
      <c r="E138" s="1300"/>
      <c r="F138" s="1300"/>
      <c r="G138" s="364" t="s">
        <v>457</v>
      </c>
      <c r="H138" s="1378">
        <v>20000</v>
      </c>
      <c r="I138" s="1378"/>
      <c r="J138" s="363" t="s">
        <v>501</v>
      </c>
      <c r="K138" s="363"/>
      <c r="L138" s="363"/>
      <c r="M138" s="373" t="s">
        <v>502</v>
      </c>
      <c r="N138" s="1302" t="s">
        <v>556</v>
      </c>
      <c r="O138" s="1303"/>
      <c r="P138" s="1303"/>
      <c r="Q138" s="1130">
        <f>U65</f>
        <v>0</v>
      </c>
      <c r="R138" s="1130"/>
      <c r="S138" s="168" t="s">
        <v>432</v>
      </c>
      <c r="T138" s="167" t="s">
        <v>190</v>
      </c>
      <c r="U138" s="1263">
        <f>H138*Q138</f>
        <v>0</v>
      </c>
      <c r="V138" s="1263"/>
      <c r="W138" s="1263"/>
      <c r="X138" s="1263"/>
      <c r="Y138" s="168" t="s">
        <v>191</v>
      </c>
    </row>
    <row r="139" spans="2:39" ht="27.75" customHeight="1">
      <c r="B139" s="2"/>
      <c r="C139" s="363"/>
      <c r="D139" s="363"/>
      <c r="E139" s="1300"/>
      <c r="F139" s="1300"/>
      <c r="G139" s="364" t="s">
        <v>457</v>
      </c>
      <c r="H139" s="1378">
        <v>5000</v>
      </c>
      <c r="I139" s="1378"/>
      <c r="J139" s="363" t="s">
        <v>496</v>
      </c>
      <c r="K139" s="363"/>
      <c r="L139" s="363"/>
      <c r="M139" s="373" t="s">
        <v>502</v>
      </c>
      <c r="N139" s="1302" t="s">
        <v>557</v>
      </c>
      <c r="O139" s="1303"/>
      <c r="P139" s="1303"/>
      <c r="Q139" s="1130">
        <f>U66</f>
        <v>0</v>
      </c>
      <c r="R139" s="1130"/>
      <c r="S139" s="168" t="s">
        <v>420</v>
      </c>
      <c r="T139" s="167" t="s">
        <v>190</v>
      </c>
      <c r="U139" s="1263">
        <f>H139*Q139</f>
        <v>0</v>
      </c>
      <c r="V139" s="1263"/>
      <c r="W139" s="1263"/>
      <c r="X139" s="1263"/>
      <c r="Y139" s="168" t="s">
        <v>191</v>
      </c>
    </row>
    <row r="140" spans="2:39" ht="13.5" customHeight="1">
      <c r="B140" s="2"/>
      <c r="C140" s="363"/>
      <c r="D140" s="363"/>
      <c r="E140" s="627"/>
      <c r="F140" s="627"/>
      <c r="G140" s="364"/>
      <c r="H140" s="628"/>
      <c r="I140" s="628"/>
      <c r="J140" s="363"/>
      <c r="K140" s="363"/>
      <c r="L140" s="363"/>
      <c r="M140" s="373"/>
      <c r="N140" s="629"/>
      <c r="O140" s="630"/>
      <c r="P140" s="630"/>
      <c r="Q140" s="602"/>
      <c r="R140" s="602"/>
      <c r="S140" s="168"/>
      <c r="T140" s="167"/>
      <c r="U140" s="618"/>
      <c r="V140" s="618"/>
      <c r="W140" s="618"/>
      <c r="X140" s="618"/>
      <c r="Y140" s="168"/>
    </row>
    <row r="141" spans="2:39">
      <c r="B141" s="2"/>
      <c r="C141" s="1064" t="s">
        <v>558</v>
      </c>
      <c r="D141" s="1064"/>
      <c r="E141" s="1064"/>
      <c r="F141" s="1064"/>
      <c r="G141" s="1064"/>
      <c r="H141" s="1064"/>
      <c r="I141" s="1064"/>
      <c r="J141" s="1064"/>
      <c r="K141" s="1064"/>
      <c r="L141" s="1064"/>
      <c r="M141" s="1064"/>
      <c r="N141" s="1064"/>
      <c r="O141" s="1064"/>
      <c r="P141" s="630"/>
      <c r="Q141" s="602"/>
      <c r="R141" s="602"/>
      <c r="S141" s="168"/>
      <c r="T141" s="8"/>
      <c r="U141" s="1264"/>
      <c r="V141" s="1264"/>
      <c r="W141" s="1264"/>
      <c r="X141" s="1264"/>
      <c r="Y141" s="9"/>
    </row>
    <row r="142" spans="2:39" ht="14.25" customHeight="1">
      <c r="B142" s="2"/>
      <c r="C142" s="599"/>
      <c r="D142" s="1" t="s">
        <v>500</v>
      </c>
      <c r="F142" s="599"/>
      <c r="G142" s="599"/>
      <c r="H142" s="599"/>
      <c r="I142" s="599"/>
      <c r="J142" s="599"/>
      <c r="K142" s="599"/>
      <c r="L142" s="599"/>
      <c r="M142" s="599"/>
      <c r="N142" s="599"/>
      <c r="O142" s="599"/>
      <c r="P142" s="601"/>
      <c r="Q142" s="602"/>
      <c r="R142" s="602"/>
      <c r="S142" s="168"/>
      <c r="T142" s="8" t="s">
        <v>478</v>
      </c>
      <c r="U142" s="1264">
        <f>U143+U144</f>
        <v>0</v>
      </c>
      <c r="V142" s="1264"/>
      <c r="W142" s="1264"/>
      <c r="X142" s="1264"/>
      <c r="Y142" s="9" t="s">
        <v>479</v>
      </c>
    </row>
    <row r="143" spans="2:39" ht="25.5" customHeight="1">
      <c r="B143" s="2"/>
      <c r="E143" s="1127"/>
      <c r="F143" s="1127"/>
      <c r="G143" s="577" t="s">
        <v>457</v>
      </c>
      <c r="H143" s="1358">
        <v>120000</v>
      </c>
      <c r="I143" s="1358"/>
      <c r="J143" s="1" t="s">
        <v>501</v>
      </c>
      <c r="M143" s="611" t="s">
        <v>502</v>
      </c>
      <c r="N143" s="1098" t="s">
        <v>509</v>
      </c>
      <c r="O143" s="1129"/>
      <c r="P143" s="1129"/>
      <c r="Q143" s="1130">
        <f>U68</f>
        <v>0</v>
      </c>
      <c r="R143" s="1130"/>
      <c r="S143" s="168" t="s">
        <v>432</v>
      </c>
      <c r="T143" s="167" t="s">
        <v>190</v>
      </c>
      <c r="U143" s="1263">
        <f>H143*Q143</f>
        <v>0</v>
      </c>
      <c r="V143" s="1263"/>
      <c r="W143" s="1263"/>
      <c r="X143" s="1263"/>
      <c r="Y143" s="168" t="s">
        <v>191</v>
      </c>
    </row>
    <row r="144" spans="2:39" ht="25.5" customHeight="1">
      <c r="B144" s="2"/>
      <c r="E144" s="1127"/>
      <c r="F144" s="1127"/>
      <c r="G144" s="577" t="s">
        <v>457</v>
      </c>
      <c r="H144" s="1358">
        <v>30000</v>
      </c>
      <c r="I144" s="1358"/>
      <c r="J144" s="1" t="s">
        <v>496</v>
      </c>
      <c r="M144" s="611" t="s">
        <v>502</v>
      </c>
      <c r="N144" s="1098" t="s">
        <v>510</v>
      </c>
      <c r="O144" s="1129"/>
      <c r="P144" s="1129"/>
      <c r="Q144" s="1130">
        <f>U69</f>
        <v>0</v>
      </c>
      <c r="R144" s="1130"/>
      <c r="S144" s="168" t="s">
        <v>420</v>
      </c>
      <c r="T144" s="167" t="s">
        <v>190</v>
      </c>
      <c r="U144" s="1263">
        <f>H144*Q144</f>
        <v>0</v>
      </c>
      <c r="V144" s="1263"/>
      <c r="W144" s="1263"/>
      <c r="X144" s="1263"/>
      <c r="Y144" s="168" t="s">
        <v>191</v>
      </c>
    </row>
    <row r="145" spans="2:28" ht="14.25" customHeight="1">
      <c r="B145" s="2"/>
      <c r="E145" s="600"/>
      <c r="F145" s="600"/>
      <c r="G145" s="577"/>
      <c r="H145" s="617"/>
      <c r="I145" s="617"/>
      <c r="M145" s="611"/>
      <c r="N145" s="596"/>
      <c r="O145" s="601"/>
      <c r="P145" s="601"/>
      <c r="Q145" s="602"/>
      <c r="R145" s="602"/>
      <c r="S145" s="168"/>
      <c r="T145" s="167"/>
      <c r="U145" s="618"/>
      <c r="V145" s="618"/>
      <c r="W145" s="618"/>
      <c r="X145" s="618"/>
      <c r="Y145" s="168"/>
    </row>
    <row r="146" spans="2:28" ht="15" customHeight="1">
      <c r="B146" s="2"/>
      <c r="D146" s="1" t="s">
        <v>505</v>
      </c>
      <c r="F146" s="599"/>
      <c r="G146" s="599"/>
      <c r="H146" s="599"/>
      <c r="I146" s="599"/>
      <c r="J146" s="599"/>
      <c r="K146" s="599"/>
      <c r="L146" s="599"/>
      <c r="M146" s="599"/>
      <c r="N146" s="599"/>
      <c r="O146" s="599"/>
      <c r="P146" s="601"/>
      <c r="Q146" s="602"/>
      <c r="R146" s="602"/>
      <c r="S146" s="168"/>
      <c r="T146" s="8" t="s">
        <v>478</v>
      </c>
      <c r="U146" s="1264">
        <f>U147+U148</f>
        <v>0</v>
      </c>
      <c r="V146" s="1264"/>
      <c r="W146" s="1264"/>
      <c r="X146" s="1264"/>
      <c r="Y146" s="9" t="s">
        <v>479</v>
      </c>
    </row>
    <row r="147" spans="2:28" ht="27.75" customHeight="1">
      <c r="B147" s="2"/>
      <c r="E147" s="1127"/>
      <c r="F147" s="1127"/>
      <c r="G147" s="577" t="s">
        <v>457</v>
      </c>
      <c r="H147" s="1358">
        <v>20000</v>
      </c>
      <c r="I147" s="1358"/>
      <c r="J147" s="1" t="s">
        <v>501</v>
      </c>
      <c r="M147" s="611" t="s">
        <v>502</v>
      </c>
      <c r="N147" s="1098" t="s">
        <v>511</v>
      </c>
      <c r="O147" s="1129"/>
      <c r="P147" s="1129"/>
      <c r="Q147" s="1130">
        <f>U70</f>
        <v>0</v>
      </c>
      <c r="R147" s="1130"/>
      <c r="S147" s="168" t="s">
        <v>432</v>
      </c>
      <c r="T147" s="167" t="s">
        <v>190</v>
      </c>
      <c r="U147" s="1263">
        <f>H147*Q147</f>
        <v>0</v>
      </c>
      <c r="V147" s="1263"/>
      <c r="W147" s="1263"/>
      <c r="X147" s="1263"/>
      <c r="Y147" s="168" t="s">
        <v>191</v>
      </c>
    </row>
    <row r="148" spans="2:28" ht="27.75" customHeight="1">
      <c r="B148" s="2"/>
      <c r="E148" s="1127"/>
      <c r="F148" s="1127"/>
      <c r="G148" s="577" t="s">
        <v>457</v>
      </c>
      <c r="H148" s="1358">
        <v>5000</v>
      </c>
      <c r="I148" s="1358"/>
      <c r="J148" s="1" t="s">
        <v>496</v>
      </c>
      <c r="M148" s="611" t="s">
        <v>502</v>
      </c>
      <c r="N148" s="1098" t="s">
        <v>512</v>
      </c>
      <c r="O148" s="1129"/>
      <c r="P148" s="1129"/>
      <c r="Q148" s="1130">
        <f>U71</f>
        <v>0</v>
      </c>
      <c r="R148" s="1130"/>
      <c r="S148" s="168" t="s">
        <v>420</v>
      </c>
      <c r="T148" s="167" t="s">
        <v>190</v>
      </c>
      <c r="U148" s="1263">
        <f>H148*Q148</f>
        <v>0</v>
      </c>
      <c r="V148" s="1263"/>
      <c r="W148" s="1263"/>
      <c r="X148" s="1263"/>
      <c r="Y148" s="168" t="s">
        <v>191</v>
      </c>
    </row>
    <row r="149" spans="2:28" ht="8.25" customHeight="1">
      <c r="B149" s="2"/>
      <c r="C149" s="1114"/>
      <c r="D149" s="1114"/>
      <c r="E149" s="1114"/>
      <c r="F149" s="1114"/>
      <c r="G149" s="1114"/>
      <c r="H149" s="1114"/>
      <c r="I149" s="1114"/>
      <c r="J149" s="1114"/>
      <c r="K149" s="1114"/>
      <c r="L149" s="1114"/>
      <c r="M149" s="1114"/>
      <c r="N149" s="1114"/>
      <c r="O149" s="1114"/>
      <c r="P149" s="620"/>
      <c r="Q149" s="620"/>
      <c r="R149" s="620"/>
      <c r="S149" s="9"/>
      <c r="T149" s="8"/>
      <c r="U149" s="619"/>
      <c r="V149" s="619"/>
      <c r="W149" s="619"/>
      <c r="X149" s="619"/>
      <c r="Y149" s="9"/>
    </row>
    <row r="150" spans="2:28" ht="9" customHeight="1">
      <c r="B150" s="2"/>
      <c r="D150" s="603"/>
      <c r="E150" s="600"/>
      <c r="F150" s="600"/>
      <c r="G150" s="577"/>
      <c r="H150" s="617"/>
      <c r="I150" s="617"/>
      <c r="M150" s="585"/>
      <c r="N150" s="598"/>
      <c r="O150" s="70"/>
      <c r="P150" s="70"/>
      <c r="Q150" s="611"/>
      <c r="R150" s="611"/>
      <c r="T150" s="167"/>
      <c r="U150" s="618"/>
      <c r="V150" s="618"/>
      <c r="W150" s="618"/>
      <c r="X150" s="618"/>
      <c r="Y150" s="168"/>
    </row>
    <row r="151" spans="2:28" ht="15" customHeight="1">
      <c r="B151" s="2"/>
      <c r="K151" s="1" t="s">
        <v>513</v>
      </c>
      <c r="P151" s="576"/>
      <c r="Q151" s="603"/>
      <c r="R151" s="603"/>
      <c r="S151" s="604"/>
      <c r="T151" s="8" t="s">
        <v>478</v>
      </c>
      <c r="U151" s="1261" t="e">
        <f>IF(P160="〇",(U76+U105+U109+U114+U124+U130+U133+U137+U142+U146)*0.8,U76+U105+U109+U114+U124+U130+U133+U137+U142+U146)</f>
        <v>#VALUE!</v>
      </c>
      <c r="V151" s="1261"/>
      <c r="W151" s="1261"/>
      <c r="X151" s="1261"/>
      <c r="Y151" s="9" t="s">
        <v>479</v>
      </c>
      <c r="AB151" s="82" t="e">
        <f>U151</f>
        <v>#VALUE!</v>
      </c>
    </row>
    <row r="152" spans="2:28" ht="6" customHeight="1" thickBot="1">
      <c r="B152" s="184"/>
      <c r="C152" s="185"/>
      <c r="D152" s="185"/>
      <c r="E152" s="185"/>
      <c r="F152" s="185"/>
      <c r="G152" s="185"/>
      <c r="H152" s="185"/>
      <c r="I152" s="185"/>
      <c r="J152" s="185"/>
      <c r="K152" s="185"/>
      <c r="L152" s="185"/>
      <c r="M152" s="185"/>
      <c r="N152" s="185"/>
      <c r="O152" s="185"/>
      <c r="P152" s="185"/>
      <c r="Q152" s="185"/>
      <c r="R152" s="185"/>
      <c r="S152" s="186"/>
      <c r="T152" s="184"/>
      <c r="U152" s="185"/>
      <c r="V152" s="185"/>
      <c r="W152" s="185"/>
      <c r="X152" s="185"/>
      <c r="Y152" s="186"/>
    </row>
    <row r="153" spans="2:28" ht="30" customHeight="1" thickTop="1">
      <c r="B153" s="1115" t="s">
        <v>514</v>
      </c>
      <c r="C153" s="1116"/>
      <c r="D153" s="1116"/>
      <c r="E153" s="1116"/>
      <c r="F153" s="1116"/>
      <c r="G153" s="1116"/>
      <c r="H153" s="1116"/>
      <c r="I153" s="1119"/>
      <c r="J153" s="1119"/>
      <c r="K153" s="1119"/>
      <c r="L153" s="1119"/>
      <c r="M153" s="1119"/>
      <c r="N153" s="1356"/>
      <c r="O153" s="1356"/>
      <c r="P153" s="1356"/>
      <c r="Q153" s="1356"/>
      <c r="R153" s="1356"/>
      <c r="S153" s="32"/>
      <c r="T153" s="1121" t="s">
        <v>515</v>
      </c>
      <c r="U153" s="1122"/>
      <c r="V153" s="1122"/>
      <c r="W153" s="1122"/>
      <c r="X153" s="1122"/>
      <c r="Y153" s="1123"/>
    </row>
    <row r="154" spans="2:28" ht="30" customHeight="1" thickBot="1">
      <c r="B154" s="1117"/>
      <c r="C154" s="1118"/>
      <c r="D154" s="1118"/>
      <c r="E154" s="1118"/>
      <c r="F154" s="1118"/>
      <c r="G154" s="1118"/>
      <c r="H154" s="1124" t="s">
        <v>516</v>
      </c>
      <c r="I154" s="1125"/>
      <c r="J154" s="1125"/>
      <c r="K154" s="1125"/>
      <c r="L154" s="1125"/>
      <c r="M154" s="1125"/>
      <c r="N154" s="1357">
        <f>'第4号様式別紙2-3（臨床研修（医師）実績報告）'!F10</f>
        <v>0</v>
      </c>
      <c r="O154" s="1357"/>
      <c r="P154" s="1357"/>
      <c r="Q154" s="1357"/>
      <c r="R154" s="1357"/>
      <c r="S154" s="9" t="s">
        <v>175</v>
      </c>
      <c r="T154" s="1103"/>
      <c r="U154" s="1104"/>
      <c r="V154" s="1104"/>
      <c r="W154" s="1104"/>
      <c r="X154" s="1104"/>
      <c r="Y154" s="1105"/>
      <c r="AB154" s="187" t="e">
        <f>U151</f>
        <v>#VALUE!</v>
      </c>
    </row>
    <row r="155" spans="2:28" ht="17.25" customHeight="1">
      <c r="B155" s="33"/>
      <c r="C155" s="34"/>
      <c r="D155" s="34"/>
      <c r="E155" s="34"/>
      <c r="F155" s="34"/>
      <c r="G155" s="34"/>
      <c r="H155" s="34"/>
      <c r="I155" s="34"/>
      <c r="J155" s="97" t="s">
        <v>546</v>
      </c>
      <c r="S155" s="9"/>
      <c r="T155" s="8" t="s">
        <v>478</v>
      </c>
      <c r="U155" s="1259">
        <f>ROUNDDOWN(IF(N154&gt;7200000,U151*0.8,0),0)</f>
        <v>0</v>
      </c>
      <c r="V155" s="1259"/>
      <c r="W155" s="1259"/>
      <c r="X155" s="1259"/>
      <c r="Y155" s="9" t="s">
        <v>479</v>
      </c>
      <c r="AB155" s="187">
        <f>U155</f>
        <v>0</v>
      </c>
    </row>
    <row r="156" spans="2:28" ht="28.5" customHeight="1">
      <c r="B156" s="11"/>
      <c r="C156" s="35"/>
      <c r="D156" s="35"/>
      <c r="E156" s="35"/>
      <c r="F156" s="35"/>
      <c r="G156" s="35"/>
      <c r="H156" s="1101" t="s">
        <v>547</v>
      </c>
      <c r="I156" s="1101"/>
      <c r="J156" s="1101"/>
      <c r="K156" s="1101"/>
      <c r="L156" s="1101"/>
      <c r="M156" s="1101"/>
      <c r="N156" s="1101"/>
      <c r="O156" s="1101"/>
      <c r="P156" s="1101"/>
      <c r="Q156" s="1101"/>
      <c r="R156" s="1101"/>
      <c r="S156" s="1102"/>
      <c r="T156" s="1103" t="s">
        <v>519</v>
      </c>
      <c r="U156" s="1104"/>
      <c r="V156" s="1104"/>
      <c r="W156" s="1104"/>
      <c r="X156" s="1104"/>
      <c r="Y156" s="1105"/>
      <c r="AB156" s="82">
        <f>U158</f>
        <v>0</v>
      </c>
    </row>
    <row r="157" spans="2:28" ht="30" customHeight="1">
      <c r="B157" s="1106" t="s">
        <v>520</v>
      </c>
      <c r="C157" s="1107"/>
      <c r="D157" s="1107"/>
      <c r="E157" s="1107"/>
      <c r="F157" s="1107"/>
      <c r="G157" s="1107"/>
      <c r="H157" s="1110"/>
      <c r="I157" s="1110"/>
      <c r="J157" s="1110"/>
      <c r="K157" s="36"/>
      <c r="L157" s="36"/>
      <c r="M157" s="36"/>
      <c r="N157" s="37"/>
      <c r="O157" s="37"/>
      <c r="P157" s="37"/>
      <c r="Q157" s="37"/>
      <c r="R157" s="37"/>
      <c r="S157" s="38"/>
      <c r="T157" s="1103"/>
      <c r="U157" s="1104"/>
      <c r="V157" s="1104"/>
      <c r="W157" s="1104"/>
      <c r="X157" s="1104"/>
      <c r="Y157" s="1105"/>
    </row>
    <row r="158" spans="2:28" ht="30" customHeight="1" thickBot="1">
      <c r="B158" s="1108"/>
      <c r="C158" s="1109"/>
      <c r="D158" s="1109"/>
      <c r="E158" s="1109"/>
      <c r="F158" s="1109"/>
      <c r="G158" s="1109"/>
      <c r="H158" s="1111"/>
      <c r="I158" s="1112"/>
      <c r="J158" s="1112"/>
      <c r="K158" s="1112"/>
      <c r="L158" s="1112"/>
      <c r="M158" s="1112"/>
      <c r="N158" s="1355"/>
      <c r="O158" s="1355"/>
      <c r="P158" s="1355"/>
      <c r="Q158" s="1355"/>
      <c r="R158" s="1355"/>
      <c r="S158" s="9" t="s">
        <v>384</v>
      </c>
      <c r="T158" s="8" t="s">
        <v>478</v>
      </c>
      <c r="U158" s="1259">
        <f>ROUNDDOWN(IF(AND(N154&gt;6300000,N154&lt;=7200000),U151*0.9,0),0)</f>
        <v>0</v>
      </c>
      <c r="V158" s="1259"/>
      <c r="W158" s="1259"/>
      <c r="X158" s="1259"/>
      <c r="Y158" s="9" t="s">
        <v>479</v>
      </c>
    </row>
    <row r="159" spans="2:28" ht="43.5" customHeight="1">
      <c r="B159" s="1097" t="s">
        <v>521</v>
      </c>
      <c r="C159" s="1098"/>
      <c r="D159" s="1098"/>
      <c r="E159" s="1098"/>
      <c r="F159" s="1098"/>
      <c r="G159" s="1098"/>
      <c r="H159" s="1098"/>
      <c r="I159" s="1098"/>
      <c r="J159" s="1098"/>
      <c r="K159" s="1098"/>
      <c r="L159" s="1098"/>
      <c r="M159" s="1098"/>
      <c r="N159" s="1098"/>
      <c r="O159" s="1098"/>
      <c r="P159" s="1098"/>
      <c r="Q159" s="1098"/>
      <c r="R159" s="1098"/>
      <c r="S159" s="1099"/>
      <c r="T159" s="8"/>
      <c r="U159" s="351"/>
      <c r="V159" s="351"/>
      <c r="W159" s="351"/>
      <c r="X159" s="351"/>
      <c r="Y159" s="9"/>
    </row>
    <row r="160" spans="2:28" ht="48" customHeight="1">
      <c r="B160" s="1097" t="s">
        <v>769</v>
      </c>
      <c r="C160" s="1098"/>
      <c r="D160" s="1098"/>
      <c r="E160" s="1098"/>
      <c r="F160" s="1098"/>
      <c r="G160" s="1098"/>
      <c r="H160" s="1098"/>
      <c r="I160" s="1098"/>
      <c r="J160" s="1098"/>
      <c r="K160" s="1098"/>
      <c r="L160" s="1098"/>
      <c r="M160" s="1098"/>
      <c r="N160" s="1098"/>
      <c r="O160" s="596"/>
      <c r="P160" s="1260"/>
      <c r="Q160" s="1260"/>
      <c r="R160" s="596"/>
      <c r="S160" s="597"/>
      <c r="T160" s="8"/>
      <c r="U160" s="351"/>
      <c r="V160" s="351"/>
      <c r="W160" s="351"/>
      <c r="X160" s="351"/>
      <c r="Y160" s="9"/>
    </row>
    <row r="161" spans="2:25" ht="9.75" customHeight="1">
      <c r="B161" s="610"/>
      <c r="C161" s="609"/>
      <c r="D161" s="609"/>
      <c r="E161" s="609"/>
      <c r="F161" s="609"/>
      <c r="G161" s="609"/>
      <c r="H161" s="609"/>
      <c r="I161" s="609"/>
      <c r="J161" s="609"/>
      <c r="K161" s="609"/>
      <c r="L161" s="609"/>
      <c r="M161" s="609"/>
      <c r="N161" s="609"/>
      <c r="O161" s="596"/>
      <c r="Q161" s="766"/>
      <c r="R161" s="596"/>
      <c r="S161" s="767"/>
      <c r="T161" s="8"/>
      <c r="U161" s="351"/>
      <c r="V161" s="351"/>
      <c r="W161" s="351"/>
      <c r="X161" s="351"/>
      <c r="Y161" s="9"/>
    </row>
    <row r="162" spans="2:25" ht="48" customHeight="1">
      <c r="B162" s="1353" t="s">
        <v>770</v>
      </c>
      <c r="C162" s="1354"/>
      <c r="D162" s="1354"/>
      <c r="E162" s="1354"/>
      <c r="F162" s="1354"/>
      <c r="G162" s="1354"/>
      <c r="H162" s="1354"/>
      <c r="I162" s="1354"/>
      <c r="J162" s="1354"/>
      <c r="K162" s="1354"/>
      <c r="L162" s="1354"/>
      <c r="M162" s="1354"/>
      <c r="N162" s="1354"/>
      <c r="O162" s="41"/>
      <c r="P162" s="1257"/>
      <c r="Q162" s="1258"/>
      <c r="R162" s="41"/>
      <c r="S162" s="42"/>
      <c r="T162" s="11"/>
      <c r="U162" s="35"/>
      <c r="V162" s="35"/>
      <c r="W162" s="35"/>
      <c r="X162" s="35"/>
      <c r="Y162" s="43"/>
    </row>
    <row r="163" spans="2:25" ht="15.75" customHeight="1">
      <c r="B163" s="188" t="s">
        <v>215</v>
      </c>
      <c r="C163" s="189"/>
      <c r="D163" s="189"/>
      <c r="E163" s="189"/>
      <c r="F163" s="189"/>
      <c r="G163" s="189"/>
      <c r="H163" s="189"/>
      <c r="I163" s="189"/>
      <c r="J163" s="189"/>
      <c r="K163" s="189"/>
      <c r="L163" s="189"/>
      <c r="M163" s="189"/>
      <c r="N163" s="189"/>
      <c r="O163" s="189"/>
      <c r="P163" s="189"/>
      <c r="Q163" s="189"/>
      <c r="R163" s="189"/>
      <c r="S163" s="189"/>
      <c r="T163" s="189"/>
      <c r="U163" s="189"/>
      <c r="V163" s="189"/>
      <c r="W163" s="189"/>
      <c r="X163" s="189"/>
      <c r="Y163" s="189"/>
    </row>
    <row r="164" spans="2:25" ht="11.1" customHeight="1">
      <c r="B164" s="190"/>
      <c r="C164" s="190"/>
      <c r="D164" s="190"/>
      <c r="E164" s="190"/>
      <c r="F164" s="190"/>
      <c r="G164" s="190"/>
      <c r="H164" s="190"/>
      <c r="I164" s="190"/>
      <c r="J164" s="190"/>
      <c r="K164" s="190"/>
      <c r="L164" s="190"/>
      <c r="M164" s="190"/>
      <c r="N164" s="190"/>
      <c r="O164" s="190"/>
      <c r="P164" s="190"/>
      <c r="Q164" s="190"/>
      <c r="R164" s="190"/>
      <c r="S164" s="190"/>
      <c r="T164" s="190"/>
      <c r="U164" s="190"/>
      <c r="V164" s="190"/>
      <c r="W164" s="190"/>
      <c r="X164" s="190"/>
      <c r="Y164" s="190"/>
    </row>
    <row r="165" spans="2:25" ht="11.25" customHeight="1">
      <c r="B165" s="190"/>
      <c r="C165" s="190"/>
      <c r="D165" s="190"/>
      <c r="E165" s="190"/>
      <c r="F165" s="190"/>
      <c r="G165" s="190"/>
      <c r="H165" s="190"/>
      <c r="I165" s="190"/>
      <c r="J165" s="190"/>
      <c r="K165" s="190"/>
      <c r="L165" s="190"/>
      <c r="M165" s="190"/>
      <c r="N165" s="190"/>
      <c r="O165" s="190"/>
      <c r="P165" s="190"/>
      <c r="Q165" s="190"/>
      <c r="R165" s="190"/>
      <c r="S165" s="190"/>
      <c r="T165" s="190"/>
      <c r="U165" s="190"/>
      <c r="V165" s="190"/>
      <c r="W165" s="190"/>
      <c r="X165" s="190"/>
      <c r="Y165" s="190"/>
    </row>
  </sheetData>
  <dataConsolidate/>
  <mergeCells count="247">
    <mergeCell ref="M15:O15"/>
    <mergeCell ref="Q15:S15"/>
    <mergeCell ref="V15:X15"/>
    <mergeCell ref="M16:O16"/>
    <mergeCell ref="Q16:S16"/>
    <mergeCell ref="V16:X16"/>
    <mergeCell ref="A3:Y3"/>
    <mergeCell ref="N6:Y6"/>
    <mergeCell ref="B8:Y9"/>
    <mergeCell ref="B13:L14"/>
    <mergeCell ref="M13:Y13"/>
    <mergeCell ref="M14:P14"/>
    <mergeCell ref="Q14:T14"/>
    <mergeCell ref="U14:Y14"/>
    <mergeCell ref="J26:M26"/>
    <mergeCell ref="T26:X26"/>
    <mergeCell ref="U27:X27"/>
    <mergeCell ref="U28:X28"/>
    <mergeCell ref="J31:M31"/>
    <mergeCell ref="T31:X31"/>
    <mergeCell ref="M17:O17"/>
    <mergeCell ref="Q17:S17"/>
    <mergeCell ref="V17:X17"/>
    <mergeCell ref="D19:Y19"/>
    <mergeCell ref="D20:Y20"/>
    <mergeCell ref="J25:M25"/>
    <mergeCell ref="T25:X25"/>
    <mergeCell ref="J40:M40"/>
    <mergeCell ref="U40:X40"/>
    <mergeCell ref="U41:X41"/>
    <mergeCell ref="U42:X42"/>
    <mergeCell ref="B44:Y44"/>
    <mergeCell ref="B47:E47"/>
    <mergeCell ref="F47:I47"/>
    <mergeCell ref="J47:N47"/>
    <mergeCell ref="J32:M32"/>
    <mergeCell ref="T32:X32"/>
    <mergeCell ref="B33:Y34"/>
    <mergeCell ref="B35:Y36"/>
    <mergeCell ref="J39:M39"/>
    <mergeCell ref="U39:X39"/>
    <mergeCell ref="V57:W58"/>
    <mergeCell ref="X57:Y58"/>
    <mergeCell ref="B59:B60"/>
    <mergeCell ref="C59:U60"/>
    <mergeCell ref="V59:W60"/>
    <mergeCell ref="X59:Y60"/>
    <mergeCell ref="B48:D48"/>
    <mergeCell ref="F48:H48"/>
    <mergeCell ref="K48:M48"/>
    <mergeCell ref="D50:Y50"/>
    <mergeCell ref="D51:Y51"/>
    <mergeCell ref="Q55:S55"/>
    <mergeCell ref="U55:X55"/>
    <mergeCell ref="A65:M66"/>
    <mergeCell ref="N65:O66"/>
    <mergeCell ref="P65:S65"/>
    <mergeCell ref="U65:X65"/>
    <mergeCell ref="P66:S66"/>
    <mergeCell ref="U66:X66"/>
    <mergeCell ref="B61:B62"/>
    <mergeCell ref="C61:U62"/>
    <mergeCell ref="V61:W62"/>
    <mergeCell ref="X61:Y62"/>
    <mergeCell ref="A63:M64"/>
    <mergeCell ref="N63:O64"/>
    <mergeCell ref="P63:S63"/>
    <mergeCell ref="U63:X63"/>
    <mergeCell ref="P64:S64"/>
    <mergeCell ref="U64:X64"/>
    <mergeCell ref="A70:M71"/>
    <mergeCell ref="N70:O71"/>
    <mergeCell ref="P70:S70"/>
    <mergeCell ref="U70:X70"/>
    <mergeCell ref="P71:S71"/>
    <mergeCell ref="U71:X71"/>
    <mergeCell ref="A68:M69"/>
    <mergeCell ref="N68:O69"/>
    <mergeCell ref="P68:S68"/>
    <mergeCell ref="U68:X68"/>
    <mergeCell ref="P69:S69"/>
    <mergeCell ref="U69:X69"/>
    <mergeCell ref="H75:Y75"/>
    <mergeCell ref="I76:J76"/>
    <mergeCell ref="U76:X76"/>
    <mergeCell ref="U77:X77"/>
    <mergeCell ref="B78:S78"/>
    <mergeCell ref="B79:C79"/>
    <mergeCell ref="E79:G79"/>
    <mergeCell ref="M79:P79"/>
    <mergeCell ref="Q79:R79"/>
    <mergeCell ref="E84:G84"/>
    <mergeCell ref="B85:C85"/>
    <mergeCell ref="E85:G85"/>
    <mergeCell ref="M85:P85"/>
    <mergeCell ref="Q85:R85"/>
    <mergeCell ref="E86:G86"/>
    <mergeCell ref="B81:C81"/>
    <mergeCell ref="E81:G81"/>
    <mergeCell ref="M81:P81"/>
    <mergeCell ref="Q81:R81"/>
    <mergeCell ref="B83:C83"/>
    <mergeCell ref="E83:G83"/>
    <mergeCell ref="M83:P83"/>
    <mergeCell ref="Q83:R83"/>
    <mergeCell ref="B87:C87"/>
    <mergeCell ref="E87:G87"/>
    <mergeCell ref="M87:P87"/>
    <mergeCell ref="Q87:R87"/>
    <mergeCell ref="B90:S90"/>
    <mergeCell ref="B91:C91"/>
    <mergeCell ref="E91:G91"/>
    <mergeCell ref="M91:P91"/>
    <mergeCell ref="Q91:R91"/>
    <mergeCell ref="E96:G96"/>
    <mergeCell ref="B97:C97"/>
    <mergeCell ref="E97:G97"/>
    <mergeCell ref="M97:P97"/>
    <mergeCell ref="Q97:R97"/>
    <mergeCell ref="E98:G98"/>
    <mergeCell ref="B93:C93"/>
    <mergeCell ref="E93:G93"/>
    <mergeCell ref="M93:P93"/>
    <mergeCell ref="Q93:R93"/>
    <mergeCell ref="B95:C95"/>
    <mergeCell ref="E95:G95"/>
    <mergeCell ref="M95:P95"/>
    <mergeCell ref="Q95:R95"/>
    <mergeCell ref="U101:X101"/>
    <mergeCell ref="C104:S104"/>
    <mergeCell ref="E105:G105"/>
    <mergeCell ref="M105:P105"/>
    <mergeCell ref="Q105:R105"/>
    <mergeCell ref="U105:X105"/>
    <mergeCell ref="B99:C99"/>
    <mergeCell ref="E99:G99"/>
    <mergeCell ref="M99:P99"/>
    <mergeCell ref="Q99:R99"/>
    <mergeCell ref="E101:G101"/>
    <mergeCell ref="M101:P101"/>
    <mergeCell ref="Q101:R101"/>
    <mergeCell ref="U111:X111"/>
    <mergeCell ref="Q112:R112"/>
    <mergeCell ref="U112:X112"/>
    <mergeCell ref="E113:G113"/>
    <mergeCell ref="K113:S113"/>
    <mergeCell ref="Q114:R114"/>
    <mergeCell ref="U114:X114"/>
    <mergeCell ref="E106:G106"/>
    <mergeCell ref="M106:P106"/>
    <mergeCell ref="Q106:R106"/>
    <mergeCell ref="U106:X106"/>
    <mergeCell ref="C108:S108"/>
    <mergeCell ref="E109:G109"/>
    <mergeCell ref="M109:P109"/>
    <mergeCell ref="Q109:R109"/>
    <mergeCell ref="U109:X109"/>
    <mergeCell ref="AA114:AE114"/>
    <mergeCell ref="E115:G115"/>
    <mergeCell ref="M115:N115"/>
    <mergeCell ref="Q115:R115"/>
    <mergeCell ref="AA115:AE115"/>
    <mergeCell ref="E120:H120"/>
    <mergeCell ref="K120:P120"/>
    <mergeCell ref="Q120:R120"/>
    <mergeCell ref="U120:X120"/>
    <mergeCell ref="E130:G130"/>
    <mergeCell ref="M130:O130"/>
    <mergeCell ref="Q130:R130"/>
    <mergeCell ref="U130:X130"/>
    <mergeCell ref="C132:O132"/>
    <mergeCell ref="U132:X132"/>
    <mergeCell ref="D121:S122"/>
    <mergeCell ref="U121:X121"/>
    <mergeCell ref="U124:X124"/>
    <mergeCell ref="U125:X125"/>
    <mergeCell ref="G127:I127"/>
    <mergeCell ref="L127:N127"/>
    <mergeCell ref="O127:P127"/>
    <mergeCell ref="U127:X127"/>
    <mergeCell ref="E135:F135"/>
    <mergeCell ref="H135:I135"/>
    <mergeCell ref="N135:P135"/>
    <mergeCell ref="Q135:R135"/>
    <mergeCell ref="U135:X135"/>
    <mergeCell ref="U137:X137"/>
    <mergeCell ref="U133:X133"/>
    <mergeCell ref="E134:F134"/>
    <mergeCell ref="H134:I134"/>
    <mergeCell ref="N134:P134"/>
    <mergeCell ref="Q134:R134"/>
    <mergeCell ref="U134:X134"/>
    <mergeCell ref="E138:F138"/>
    <mergeCell ref="H138:I138"/>
    <mergeCell ref="N138:P138"/>
    <mergeCell ref="Q138:R138"/>
    <mergeCell ref="U138:X138"/>
    <mergeCell ref="E139:F139"/>
    <mergeCell ref="H139:I139"/>
    <mergeCell ref="N139:P139"/>
    <mergeCell ref="Q139:R139"/>
    <mergeCell ref="U139:X139"/>
    <mergeCell ref="E144:F144"/>
    <mergeCell ref="H144:I144"/>
    <mergeCell ref="N144:P144"/>
    <mergeCell ref="Q144:R144"/>
    <mergeCell ref="U144:X144"/>
    <mergeCell ref="U146:X146"/>
    <mergeCell ref="C141:O141"/>
    <mergeCell ref="U141:X141"/>
    <mergeCell ref="U142:X142"/>
    <mergeCell ref="E143:F143"/>
    <mergeCell ref="H143:I143"/>
    <mergeCell ref="N143:P143"/>
    <mergeCell ref="Q143:R143"/>
    <mergeCell ref="U143:X143"/>
    <mergeCell ref="C149:O149"/>
    <mergeCell ref="U151:X151"/>
    <mergeCell ref="B153:G154"/>
    <mergeCell ref="H153:M153"/>
    <mergeCell ref="N153:R153"/>
    <mergeCell ref="T153:Y154"/>
    <mergeCell ref="H154:M154"/>
    <mergeCell ref="N154:R154"/>
    <mergeCell ref="E147:F147"/>
    <mergeCell ref="H147:I147"/>
    <mergeCell ref="N147:P147"/>
    <mergeCell ref="Q147:R147"/>
    <mergeCell ref="U147:X147"/>
    <mergeCell ref="E148:F148"/>
    <mergeCell ref="H148:I148"/>
    <mergeCell ref="N148:P148"/>
    <mergeCell ref="Q148:R148"/>
    <mergeCell ref="U148:X148"/>
    <mergeCell ref="B159:S159"/>
    <mergeCell ref="B160:N160"/>
    <mergeCell ref="P160:Q160"/>
    <mergeCell ref="B162:N162"/>
    <mergeCell ref="P162:Q162"/>
    <mergeCell ref="U155:X155"/>
    <mergeCell ref="H156:S156"/>
    <mergeCell ref="T156:Y157"/>
    <mergeCell ref="B157:G158"/>
    <mergeCell ref="H157:J157"/>
    <mergeCell ref="H158:M158"/>
    <mergeCell ref="N158:R158"/>
    <mergeCell ref="U158:X158"/>
  </mergeCells>
  <phoneticPr fontId="4"/>
  <conditionalFormatting sqref="B48">
    <cfRule type="containsBlanks" dxfId="30" priority="4">
      <formula>LEN(TRIM(B48))=0</formula>
    </cfRule>
  </conditionalFormatting>
  <conditionalFormatting sqref="C112">
    <cfRule type="containsBlanks" dxfId="29" priority="12">
      <formula>LEN(TRIM(C112))=0</formula>
    </cfRule>
  </conditionalFormatting>
  <conditionalFormatting sqref="C114">
    <cfRule type="containsBlanks" dxfId="28" priority="11">
      <formula>LEN(TRIM(C114))=0</formula>
    </cfRule>
  </conditionalFormatting>
  <conditionalFormatting sqref="C118">
    <cfRule type="containsBlanks" dxfId="27" priority="10">
      <formula>LEN(TRIM(C118))=0</formula>
    </cfRule>
  </conditionalFormatting>
  <conditionalFormatting sqref="C121">
    <cfRule type="containsBlanks" dxfId="26" priority="9">
      <formula>LEN(TRIM(C121))=0</formula>
    </cfRule>
  </conditionalFormatting>
  <conditionalFormatting sqref="F48">
    <cfRule type="containsBlanks" dxfId="25" priority="3">
      <formula>LEN(TRIM(F48))=0</formula>
    </cfRule>
  </conditionalFormatting>
  <conditionalFormatting sqref="I7">
    <cfRule type="containsBlanks" dxfId="24" priority="15" stopIfTrue="1">
      <formula>LEN(TRIM(I7))=0</formula>
    </cfRule>
  </conditionalFormatting>
  <conditionalFormatting sqref="J39:M40">
    <cfRule type="containsBlanks" dxfId="23" priority="6">
      <formula>LEN(TRIM(J39))=0</formula>
    </cfRule>
  </conditionalFormatting>
  <conditionalFormatting sqref="K76 N76">
    <cfRule type="containsBlanks" dxfId="22" priority="13" stopIfTrue="1">
      <formula>LEN(TRIM(K76))=0</formula>
    </cfRule>
  </conditionalFormatting>
  <conditionalFormatting sqref="N158:R158">
    <cfRule type="containsBlanks" dxfId="21" priority="7">
      <formula>LEN(TRIM(N158))=0</formula>
    </cfRule>
  </conditionalFormatting>
  <conditionalFormatting sqref="N6:Y6">
    <cfRule type="containsBlanks" dxfId="20" priority="16" stopIfTrue="1">
      <formula>LEN(TRIM(N6))=0</formula>
    </cfRule>
  </conditionalFormatting>
  <conditionalFormatting sqref="O127:P127">
    <cfRule type="containsBlanks" dxfId="19" priority="8">
      <formula>LEN(TRIM(O127))=0</formula>
    </cfRule>
  </conditionalFormatting>
  <conditionalFormatting sqref="P160:Q160">
    <cfRule type="containsBlanks" dxfId="18" priority="2">
      <formula>LEN(TRIM(P160))=0</formula>
    </cfRule>
  </conditionalFormatting>
  <conditionalFormatting sqref="P162:Q162">
    <cfRule type="containsBlanks" dxfId="17" priority="17">
      <formula>LEN(TRIM(P162))=0</formula>
    </cfRule>
  </conditionalFormatting>
  <conditionalFormatting sqref="U39:X40">
    <cfRule type="containsBlanks" dxfId="16" priority="5">
      <formula>LEN(TRIM(U39))=0</formula>
    </cfRule>
  </conditionalFormatting>
  <conditionalFormatting sqref="V59:Y62">
    <cfRule type="containsBlanks" dxfId="15" priority="14" stopIfTrue="1">
      <formula>LEN(TRIM(V59))=0</formula>
    </cfRule>
  </conditionalFormatting>
  <dataValidations count="7">
    <dataValidation type="list" allowBlank="1" showInputMessage="1" showErrorMessage="1" sqref="P160:Q160" xr:uid="{FB0341D9-E863-4BB2-B025-086A8D07E3C3}">
      <formula1>"○"</formula1>
    </dataValidation>
    <dataValidation type="list" allowBlank="1" showInputMessage="1" showErrorMessage="1" sqref="O127:P127 JK127:JL127 TG127:TH127 ADC127:ADD127 AMY127:AMZ127 AWU127:AWV127 BGQ127:BGR127 BQM127:BQN127 CAI127:CAJ127 CKE127:CKF127 CUA127:CUB127 DDW127:DDX127 DNS127:DNT127 DXO127:DXP127 EHK127:EHL127 ERG127:ERH127 FBC127:FBD127 FKY127:FKZ127 FUU127:FUV127 GEQ127:GER127 GOM127:GON127 GYI127:GYJ127 HIE127:HIF127 HSA127:HSB127 IBW127:IBX127 ILS127:ILT127 IVO127:IVP127 JFK127:JFL127 JPG127:JPH127 JZC127:JZD127 KIY127:KIZ127 KSU127:KSV127 LCQ127:LCR127 LMM127:LMN127 LWI127:LWJ127 MGE127:MGF127 MQA127:MQB127 MZW127:MZX127 NJS127:NJT127 NTO127:NTP127 ODK127:ODL127 ONG127:ONH127 OXC127:OXD127 PGY127:PGZ127 PQU127:PQV127 QAQ127:QAR127 QKM127:QKN127 QUI127:QUJ127 REE127:REF127 ROA127:ROB127 RXW127:RXX127 SHS127:SHT127 SRO127:SRP127 TBK127:TBL127 TLG127:TLH127 TVC127:TVD127 UEY127:UEZ127 UOU127:UOV127 UYQ127:UYR127 VIM127:VIN127 VSI127:VSJ127 WCE127:WCF127 WMA127:WMB127 WVW127:WVX127 O65665:P65665 JK65665:JL65665 TG65665:TH65665 ADC65665:ADD65665 AMY65665:AMZ65665 AWU65665:AWV65665 BGQ65665:BGR65665 BQM65665:BQN65665 CAI65665:CAJ65665 CKE65665:CKF65665 CUA65665:CUB65665 DDW65665:DDX65665 DNS65665:DNT65665 DXO65665:DXP65665 EHK65665:EHL65665 ERG65665:ERH65665 FBC65665:FBD65665 FKY65665:FKZ65665 FUU65665:FUV65665 GEQ65665:GER65665 GOM65665:GON65665 GYI65665:GYJ65665 HIE65665:HIF65665 HSA65665:HSB65665 IBW65665:IBX65665 ILS65665:ILT65665 IVO65665:IVP65665 JFK65665:JFL65665 JPG65665:JPH65665 JZC65665:JZD65665 KIY65665:KIZ65665 KSU65665:KSV65665 LCQ65665:LCR65665 LMM65665:LMN65665 LWI65665:LWJ65665 MGE65665:MGF65665 MQA65665:MQB65665 MZW65665:MZX65665 NJS65665:NJT65665 NTO65665:NTP65665 ODK65665:ODL65665 ONG65665:ONH65665 OXC65665:OXD65665 PGY65665:PGZ65665 PQU65665:PQV65665 QAQ65665:QAR65665 QKM65665:QKN65665 QUI65665:QUJ65665 REE65665:REF65665 ROA65665:ROB65665 RXW65665:RXX65665 SHS65665:SHT65665 SRO65665:SRP65665 TBK65665:TBL65665 TLG65665:TLH65665 TVC65665:TVD65665 UEY65665:UEZ65665 UOU65665:UOV65665 UYQ65665:UYR65665 VIM65665:VIN65665 VSI65665:VSJ65665 WCE65665:WCF65665 WMA65665:WMB65665 WVW65665:WVX65665 O131201:P131201 JK131201:JL131201 TG131201:TH131201 ADC131201:ADD131201 AMY131201:AMZ131201 AWU131201:AWV131201 BGQ131201:BGR131201 BQM131201:BQN131201 CAI131201:CAJ131201 CKE131201:CKF131201 CUA131201:CUB131201 DDW131201:DDX131201 DNS131201:DNT131201 DXO131201:DXP131201 EHK131201:EHL131201 ERG131201:ERH131201 FBC131201:FBD131201 FKY131201:FKZ131201 FUU131201:FUV131201 GEQ131201:GER131201 GOM131201:GON131201 GYI131201:GYJ131201 HIE131201:HIF131201 HSA131201:HSB131201 IBW131201:IBX131201 ILS131201:ILT131201 IVO131201:IVP131201 JFK131201:JFL131201 JPG131201:JPH131201 JZC131201:JZD131201 KIY131201:KIZ131201 KSU131201:KSV131201 LCQ131201:LCR131201 LMM131201:LMN131201 LWI131201:LWJ131201 MGE131201:MGF131201 MQA131201:MQB131201 MZW131201:MZX131201 NJS131201:NJT131201 NTO131201:NTP131201 ODK131201:ODL131201 ONG131201:ONH131201 OXC131201:OXD131201 PGY131201:PGZ131201 PQU131201:PQV131201 QAQ131201:QAR131201 QKM131201:QKN131201 QUI131201:QUJ131201 REE131201:REF131201 ROA131201:ROB131201 RXW131201:RXX131201 SHS131201:SHT131201 SRO131201:SRP131201 TBK131201:TBL131201 TLG131201:TLH131201 TVC131201:TVD131201 UEY131201:UEZ131201 UOU131201:UOV131201 UYQ131201:UYR131201 VIM131201:VIN131201 VSI131201:VSJ131201 WCE131201:WCF131201 WMA131201:WMB131201 WVW131201:WVX131201 O196737:P196737 JK196737:JL196737 TG196737:TH196737 ADC196737:ADD196737 AMY196737:AMZ196737 AWU196737:AWV196737 BGQ196737:BGR196737 BQM196737:BQN196737 CAI196737:CAJ196737 CKE196737:CKF196737 CUA196737:CUB196737 DDW196737:DDX196737 DNS196737:DNT196737 DXO196737:DXP196737 EHK196737:EHL196737 ERG196737:ERH196737 FBC196737:FBD196737 FKY196737:FKZ196737 FUU196737:FUV196737 GEQ196737:GER196737 GOM196737:GON196737 GYI196737:GYJ196737 HIE196737:HIF196737 HSA196737:HSB196737 IBW196737:IBX196737 ILS196737:ILT196737 IVO196737:IVP196737 JFK196737:JFL196737 JPG196737:JPH196737 JZC196737:JZD196737 KIY196737:KIZ196737 KSU196737:KSV196737 LCQ196737:LCR196737 LMM196737:LMN196737 LWI196737:LWJ196737 MGE196737:MGF196737 MQA196737:MQB196737 MZW196737:MZX196737 NJS196737:NJT196737 NTO196737:NTP196737 ODK196737:ODL196737 ONG196737:ONH196737 OXC196737:OXD196737 PGY196737:PGZ196737 PQU196737:PQV196737 QAQ196737:QAR196737 QKM196737:QKN196737 QUI196737:QUJ196737 REE196737:REF196737 ROA196737:ROB196737 RXW196737:RXX196737 SHS196737:SHT196737 SRO196737:SRP196737 TBK196737:TBL196737 TLG196737:TLH196737 TVC196737:TVD196737 UEY196737:UEZ196737 UOU196737:UOV196737 UYQ196737:UYR196737 VIM196737:VIN196737 VSI196737:VSJ196737 WCE196737:WCF196737 WMA196737:WMB196737 WVW196737:WVX196737 O262273:P262273 JK262273:JL262273 TG262273:TH262273 ADC262273:ADD262273 AMY262273:AMZ262273 AWU262273:AWV262273 BGQ262273:BGR262273 BQM262273:BQN262273 CAI262273:CAJ262273 CKE262273:CKF262273 CUA262273:CUB262273 DDW262273:DDX262273 DNS262273:DNT262273 DXO262273:DXP262273 EHK262273:EHL262273 ERG262273:ERH262273 FBC262273:FBD262273 FKY262273:FKZ262273 FUU262273:FUV262273 GEQ262273:GER262273 GOM262273:GON262273 GYI262273:GYJ262273 HIE262273:HIF262273 HSA262273:HSB262273 IBW262273:IBX262273 ILS262273:ILT262273 IVO262273:IVP262273 JFK262273:JFL262273 JPG262273:JPH262273 JZC262273:JZD262273 KIY262273:KIZ262273 KSU262273:KSV262273 LCQ262273:LCR262273 LMM262273:LMN262273 LWI262273:LWJ262273 MGE262273:MGF262273 MQA262273:MQB262273 MZW262273:MZX262273 NJS262273:NJT262273 NTO262273:NTP262273 ODK262273:ODL262273 ONG262273:ONH262273 OXC262273:OXD262273 PGY262273:PGZ262273 PQU262273:PQV262273 QAQ262273:QAR262273 QKM262273:QKN262273 QUI262273:QUJ262273 REE262273:REF262273 ROA262273:ROB262273 RXW262273:RXX262273 SHS262273:SHT262273 SRO262273:SRP262273 TBK262273:TBL262273 TLG262273:TLH262273 TVC262273:TVD262273 UEY262273:UEZ262273 UOU262273:UOV262273 UYQ262273:UYR262273 VIM262273:VIN262273 VSI262273:VSJ262273 WCE262273:WCF262273 WMA262273:WMB262273 WVW262273:WVX262273 O327809:P327809 JK327809:JL327809 TG327809:TH327809 ADC327809:ADD327809 AMY327809:AMZ327809 AWU327809:AWV327809 BGQ327809:BGR327809 BQM327809:BQN327809 CAI327809:CAJ327809 CKE327809:CKF327809 CUA327809:CUB327809 DDW327809:DDX327809 DNS327809:DNT327809 DXO327809:DXP327809 EHK327809:EHL327809 ERG327809:ERH327809 FBC327809:FBD327809 FKY327809:FKZ327809 FUU327809:FUV327809 GEQ327809:GER327809 GOM327809:GON327809 GYI327809:GYJ327809 HIE327809:HIF327809 HSA327809:HSB327809 IBW327809:IBX327809 ILS327809:ILT327809 IVO327809:IVP327809 JFK327809:JFL327809 JPG327809:JPH327809 JZC327809:JZD327809 KIY327809:KIZ327809 KSU327809:KSV327809 LCQ327809:LCR327809 LMM327809:LMN327809 LWI327809:LWJ327809 MGE327809:MGF327809 MQA327809:MQB327809 MZW327809:MZX327809 NJS327809:NJT327809 NTO327809:NTP327809 ODK327809:ODL327809 ONG327809:ONH327809 OXC327809:OXD327809 PGY327809:PGZ327809 PQU327809:PQV327809 QAQ327809:QAR327809 QKM327809:QKN327809 QUI327809:QUJ327809 REE327809:REF327809 ROA327809:ROB327809 RXW327809:RXX327809 SHS327809:SHT327809 SRO327809:SRP327809 TBK327809:TBL327809 TLG327809:TLH327809 TVC327809:TVD327809 UEY327809:UEZ327809 UOU327809:UOV327809 UYQ327809:UYR327809 VIM327809:VIN327809 VSI327809:VSJ327809 WCE327809:WCF327809 WMA327809:WMB327809 WVW327809:WVX327809 O393345:P393345 JK393345:JL393345 TG393345:TH393345 ADC393345:ADD393345 AMY393345:AMZ393345 AWU393345:AWV393345 BGQ393345:BGR393345 BQM393345:BQN393345 CAI393345:CAJ393345 CKE393345:CKF393345 CUA393345:CUB393345 DDW393345:DDX393345 DNS393345:DNT393345 DXO393345:DXP393345 EHK393345:EHL393345 ERG393345:ERH393345 FBC393345:FBD393345 FKY393345:FKZ393345 FUU393345:FUV393345 GEQ393345:GER393345 GOM393345:GON393345 GYI393345:GYJ393345 HIE393345:HIF393345 HSA393345:HSB393345 IBW393345:IBX393345 ILS393345:ILT393345 IVO393345:IVP393345 JFK393345:JFL393345 JPG393345:JPH393345 JZC393345:JZD393345 KIY393345:KIZ393345 KSU393345:KSV393345 LCQ393345:LCR393345 LMM393345:LMN393345 LWI393345:LWJ393345 MGE393345:MGF393345 MQA393345:MQB393345 MZW393345:MZX393345 NJS393345:NJT393345 NTO393345:NTP393345 ODK393345:ODL393345 ONG393345:ONH393345 OXC393345:OXD393345 PGY393345:PGZ393345 PQU393345:PQV393345 QAQ393345:QAR393345 QKM393345:QKN393345 QUI393345:QUJ393345 REE393345:REF393345 ROA393345:ROB393345 RXW393345:RXX393345 SHS393345:SHT393345 SRO393345:SRP393345 TBK393345:TBL393345 TLG393345:TLH393345 TVC393345:TVD393345 UEY393345:UEZ393345 UOU393345:UOV393345 UYQ393345:UYR393345 VIM393345:VIN393345 VSI393345:VSJ393345 WCE393345:WCF393345 WMA393345:WMB393345 WVW393345:WVX393345 O458881:P458881 JK458881:JL458881 TG458881:TH458881 ADC458881:ADD458881 AMY458881:AMZ458881 AWU458881:AWV458881 BGQ458881:BGR458881 BQM458881:BQN458881 CAI458881:CAJ458881 CKE458881:CKF458881 CUA458881:CUB458881 DDW458881:DDX458881 DNS458881:DNT458881 DXO458881:DXP458881 EHK458881:EHL458881 ERG458881:ERH458881 FBC458881:FBD458881 FKY458881:FKZ458881 FUU458881:FUV458881 GEQ458881:GER458881 GOM458881:GON458881 GYI458881:GYJ458881 HIE458881:HIF458881 HSA458881:HSB458881 IBW458881:IBX458881 ILS458881:ILT458881 IVO458881:IVP458881 JFK458881:JFL458881 JPG458881:JPH458881 JZC458881:JZD458881 KIY458881:KIZ458881 KSU458881:KSV458881 LCQ458881:LCR458881 LMM458881:LMN458881 LWI458881:LWJ458881 MGE458881:MGF458881 MQA458881:MQB458881 MZW458881:MZX458881 NJS458881:NJT458881 NTO458881:NTP458881 ODK458881:ODL458881 ONG458881:ONH458881 OXC458881:OXD458881 PGY458881:PGZ458881 PQU458881:PQV458881 QAQ458881:QAR458881 QKM458881:QKN458881 QUI458881:QUJ458881 REE458881:REF458881 ROA458881:ROB458881 RXW458881:RXX458881 SHS458881:SHT458881 SRO458881:SRP458881 TBK458881:TBL458881 TLG458881:TLH458881 TVC458881:TVD458881 UEY458881:UEZ458881 UOU458881:UOV458881 UYQ458881:UYR458881 VIM458881:VIN458881 VSI458881:VSJ458881 WCE458881:WCF458881 WMA458881:WMB458881 WVW458881:WVX458881 O524417:P524417 JK524417:JL524417 TG524417:TH524417 ADC524417:ADD524417 AMY524417:AMZ524417 AWU524417:AWV524417 BGQ524417:BGR524417 BQM524417:BQN524417 CAI524417:CAJ524417 CKE524417:CKF524417 CUA524417:CUB524417 DDW524417:DDX524417 DNS524417:DNT524417 DXO524417:DXP524417 EHK524417:EHL524417 ERG524417:ERH524417 FBC524417:FBD524417 FKY524417:FKZ524417 FUU524417:FUV524417 GEQ524417:GER524417 GOM524417:GON524417 GYI524417:GYJ524417 HIE524417:HIF524417 HSA524417:HSB524417 IBW524417:IBX524417 ILS524417:ILT524417 IVO524417:IVP524417 JFK524417:JFL524417 JPG524417:JPH524417 JZC524417:JZD524417 KIY524417:KIZ524417 KSU524417:KSV524417 LCQ524417:LCR524417 LMM524417:LMN524417 LWI524417:LWJ524417 MGE524417:MGF524417 MQA524417:MQB524417 MZW524417:MZX524417 NJS524417:NJT524417 NTO524417:NTP524417 ODK524417:ODL524417 ONG524417:ONH524417 OXC524417:OXD524417 PGY524417:PGZ524417 PQU524417:PQV524417 QAQ524417:QAR524417 QKM524417:QKN524417 QUI524417:QUJ524417 REE524417:REF524417 ROA524417:ROB524417 RXW524417:RXX524417 SHS524417:SHT524417 SRO524417:SRP524417 TBK524417:TBL524417 TLG524417:TLH524417 TVC524417:TVD524417 UEY524417:UEZ524417 UOU524417:UOV524417 UYQ524417:UYR524417 VIM524417:VIN524417 VSI524417:VSJ524417 WCE524417:WCF524417 WMA524417:WMB524417 WVW524417:WVX524417 O589953:P589953 JK589953:JL589953 TG589953:TH589953 ADC589953:ADD589953 AMY589953:AMZ589953 AWU589953:AWV589953 BGQ589953:BGR589953 BQM589953:BQN589953 CAI589953:CAJ589953 CKE589953:CKF589953 CUA589953:CUB589953 DDW589953:DDX589953 DNS589953:DNT589953 DXO589953:DXP589953 EHK589953:EHL589953 ERG589953:ERH589953 FBC589953:FBD589953 FKY589953:FKZ589953 FUU589953:FUV589953 GEQ589953:GER589953 GOM589953:GON589953 GYI589953:GYJ589953 HIE589953:HIF589953 HSA589953:HSB589953 IBW589953:IBX589953 ILS589953:ILT589953 IVO589953:IVP589953 JFK589953:JFL589953 JPG589953:JPH589953 JZC589953:JZD589953 KIY589953:KIZ589953 KSU589953:KSV589953 LCQ589953:LCR589953 LMM589953:LMN589953 LWI589953:LWJ589953 MGE589953:MGF589953 MQA589953:MQB589953 MZW589953:MZX589953 NJS589953:NJT589953 NTO589953:NTP589953 ODK589953:ODL589953 ONG589953:ONH589953 OXC589953:OXD589953 PGY589953:PGZ589953 PQU589953:PQV589953 QAQ589953:QAR589953 QKM589953:QKN589953 QUI589953:QUJ589953 REE589953:REF589953 ROA589953:ROB589953 RXW589953:RXX589953 SHS589953:SHT589953 SRO589953:SRP589953 TBK589953:TBL589953 TLG589953:TLH589953 TVC589953:TVD589953 UEY589953:UEZ589953 UOU589953:UOV589953 UYQ589953:UYR589953 VIM589953:VIN589953 VSI589953:VSJ589953 WCE589953:WCF589953 WMA589953:WMB589953 WVW589953:WVX589953 O655489:P655489 JK655489:JL655489 TG655489:TH655489 ADC655489:ADD655489 AMY655489:AMZ655489 AWU655489:AWV655489 BGQ655489:BGR655489 BQM655489:BQN655489 CAI655489:CAJ655489 CKE655489:CKF655489 CUA655489:CUB655489 DDW655489:DDX655489 DNS655489:DNT655489 DXO655489:DXP655489 EHK655489:EHL655489 ERG655489:ERH655489 FBC655489:FBD655489 FKY655489:FKZ655489 FUU655489:FUV655489 GEQ655489:GER655489 GOM655489:GON655489 GYI655489:GYJ655489 HIE655489:HIF655489 HSA655489:HSB655489 IBW655489:IBX655489 ILS655489:ILT655489 IVO655489:IVP655489 JFK655489:JFL655489 JPG655489:JPH655489 JZC655489:JZD655489 KIY655489:KIZ655489 KSU655489:KSV655489 LCQ655489:LCR655489 LMM655489:LMN655489 LWI655489:LWJ655489 MGE655489:MGF655489 MQA655489:MQB655489 MZW655489:MZX655489 NJS655489:NJT655489 NTO655489:NTP655489 ODK655489:ODL655489 ONG655489:ONH655489 OXC655489:OXD655489 PGY655489:PGZ655489 PQU655489:PQV655489 QAQ655489:QAR655489 QKM655489:QKN655489 QUI655489:QUJ655489 REE655489:REF655489 ROA655489:ROB655489 RXW655489:RXX655489 SHS655489:SHT655489 SRO655489:SRP655489 TBK655489:TBL655489 TLG655489:TLH655489 TVC655489:TVD655489 UEY655489:UEZ655489 UOU655489:UOV655489 UYQ655489:UYR655489 VIM655489:VIN655489 VSI655489:VSJ655489 WCE655489:WCF655489 WMA655489:WMB655489 WVW655489:WVX655489 O721025:P721025 JK721025:JL721025 TG721025:TH721025 ADC721025:ADD721025 AMY721025:AMZ721025 AWU721025:AWV721025 BGQ721025:BGR721025 BQM721025:BQN721025 CAI721025:CAJ721025 CKE721025:CKF721025 CUA721025:CUB721025 DDW721025:DDX721025 DNS721025:DNT721025 DXO721025:DXP721025 EHK721025:EHL721025 ERG721025:ERH721025 FBC721025:FBD721025 FKY721025:FKZ721025 FUU721025:FUV721025 GEQ721025:GER721025 GOM721025:GON721025 GYI721025:GYJ721025 HIE721025:HIF721025 HSA721025:HSB721025 IBW721025:IBX721025 ILS721025:ILT721025 IVO721025:IVP721025 JFK721025:JFL721025 JPG721025:JPH721025 JZC721025:JZD721025 KIY721025:KIZ721025 KSU721025:KSV721025 LCQ721025:LCR721025 LMM721025:LMN721025 LWI721025:LWJ721025 MGE721025:MGF721025 MQA721025:MQB721025 MZW721025:MZX721025 NJS721025:NJT721025 NTO721025:NTP721025 ODK721025:ODL721025 ONG721025:ONH721025 OXC721025:OXD721025 PGY721025:PGZ721025 PQU721025:PQV721025 QAQ721025:QAR721025 QKM721025:QKN721025 QUI721025:QUJ721025 REE721025:REF721025 ROA721025:ROB721025 RXW721025:RXX721025 SHS721025:SHT721025 SRO721025:SRP721025 TBK721025:TBL721025 TLG721025:TLH721025 TVC721025:TVD721025 UEY721025:UEZ721025 UOU721025:UOV721025 UYQ721025:UYR721025 VIM721025:VIN721025 VSI721025:VSJ721025 WCE721025:WCF721025 WMA721025:WMB721025 WVW721025:WVX721025 O786561:P786561 JK786561:JL786561 TG786561:TH786561 ADC786561:ADD786561 AMY786561:AMZ786561 AWU786561:AWV786561 BGQ786561:BGR786561 BQM786561:BQN786561 CAI786561:CAJ786561 CKE786561:CKF786561 CUA786561:CUB786561 DDW786561:DDX786561 DNS786561:DNT786561 DXO786561:DXP786561 EHK786561:EHL786561 ERG786561:ERH786561 FBC786561:FBD786561 FKY786561:FKZ786561 FUU786561:FUV786561 GEQ786561:GER786561 GOM786561:GON786561 GYI786561:GYJ786561 HIE786561:HIF786561 HSA786561:HSB786561 IBW786561:IBX786561 ILS786561:ILT786561 IVO786561:IVP786561 JFK786561:JFL786561 JPG786561:JPH786561 JZC786561:JZD786561 KIY786561:KIZ786561 KSU786561:KSV786561 LCQ786561:LCR786561 LMM786561:LMN786561 LWI786561:LWJ786561 MGE786561:MGF786561 MQA786561:MQB786561 MZW786561:MZX786561 NJS786561:NJT786561 NTO786561:NTP786561 ODK786561:ODL786561 ONG786561:ONH786561 OXC786561:OXD786561 PGY786561:PGZ786561 PQU786561:PQV786561 QAQ786561:QAR786561 QKM786561:QKN786561 QUI786561:QUJ786561 REE786561:REF786561 ROA786561:ROB786561 RXW786561:RXX786561 SHS786561:SHT786561 SRO786561:SRP786561 TBK786561:TBL786561 TLG786561:TLH786561 TVC786561:TVD786561 UEY786561:UEZ786561 UOU786561:UOV786561 UYQ786561:UYR786561 VIM786561:VIN786561 VSI786561:VSJ786561 WCE786561:WCF786561 WMA786561:WMB786561 WVW786561:WVX786561 O852097:P852097 JK852097:JL852097 TG852097:TH852097 ADC852097:ADD852097 AMY852097:AMZ852097 AWU852097:AWV852097 BGQ852097:BGR852097 BQM852097:BQN852097 CAI852097:CAJ852097 CKE852097:CKF852097 CUA852097:CUB852097 DDW852097:DDX852097 DNS852097:DNT852097 DXO852097:DXP852097 EHK852097:EHL852097 ERG852097:ERH852097 FBC852097:FBD852097 FKY852097:FKZ852097 FUU852097:FUV852097 GEQ852097:GER852097 GOM852097:GON852097 GYI852097:GYJ852097 HIE852097:HIF852097 HSA852097:HSB852097 IBW852097:IBX852097 ILS852097:ILT852097 IVO852097:IVP852097 JFK852097:JFL852097 JPG852097:JPH852097 JZC852097:JZD852097 KIY852097:KIZ852097 KSU852097:KSV852097 LCQ852097:LCR852097 LMM852097:LMN852097 LWI852097:LWJ852097 MGE852097:MGF852097 MQA852097:MQB852097 MZW852097:MZX852097 NJS852097:NJT852097 NTO852097:NTP852097 ODK852097:ODL852097 ONG852097:ONH852097 OXC852097:OXD852097 PGY852097:PGZ852097 PQU852097:PQV852097 QAQ852097:QAR852097 QKM852097:QKN852097 QUI852097:QUJ852097 REE852097:REF852097 ROA852097:ROB852097 RXW852097:RXX852097 SHS852097:SHT852097 SRO852097:SRP852097 TBK852097:TBL852097 TLG852097:TLH852097 TVC852097:TVD852097 UEY852097:UEZ852097 UOU852097:UOV852097 UYQ852097:UYR852097 VIM852097:VIN852097 VSI852097:VSJ852097 WCE852097:WCF852097 WMA852097:WMB852097 WVW852097:WVX852097 O917633:P917633 JK917633:JL917633 TG917633:TH917633 ADC917633:ADD917633 AMY917633:AMZ917633 AWU917633:AWV917633 BGQ917633:BGR917633 BQM917633:BQN917633 CAI917633:CAJ917633 CKE917633:CKF917633 CUA917633:CUB917633 DDW917633:DDX917633 DNS917633:DNT917633 DXO917633:DXP917633 EHK917633:EHL917633 ERG917633:ERH917633 FBC917633:FBD917633 FKY917633:FKZ917633 FUU917633:FUV917633 GEQ917633:GER917633 GOM917633:GON917633 GYI917633:GYJ917633 HIE917633:HIF917633 HSA917633:HSB917633 IBW917633:IBX917633 ILS917633:ILT917633 IVO917633:IVP917633 JFK917633:JFL917633 JPG917633:JPH917633 JZC917633:JZD917633 KIY917633:KIZ917633 KSU917633:KSV917633 LCQ917633:LCR917633 LMM917633:LMN917633 LWI917633:LWJ917633 MGE917633:MGF917633 MQA917633:MQB917633 MZW917633:MZX917633 NJS917633:NJT917633 NTO917633:NTP917633 ODK917633:ODL917633 ONG917633:ONH917633 OXC917633:OXD917633 PGY917633:PGZ917633 PQU917633:PQV917633 QAQ917633:QAR917633 QKM917633:QKN917633 QUI917633:QUJ917633 REE917633:REF917633 ROA917633:ROB917633 RXW917633:RXX917633 SHS917633:SHT917633 SRO917633:SRP917633 TBK917633:TBL917633 TLG917633:TLH917633 TVC917633:TVD917633 UEY917633:UEZ917633 UOU917633:UOV917633 UYQ917633:UYR917633 VIM917633:VIN917633 VSI917633:VSJ917633 WCE917633:WCF917633 WMA917633:WMB917633 WVW917633:WVX917633 O983169:P983169 JK983169:JL983169 TG983169:TH983169 ADC983169:ADD983169 AMY983169:AMZ983169 AWU983169:AWV983169 BGQ983169:BGR983169 BQM983169:BQN983169 CAI983169:CAJ983169 CKE983169:CKF983169 CUA983169:CUB983169 DDW983169:DDX983169 DNS983169:DNT983169 DXO983169:DXP983169 EHK983169:EHL983169 ERG983169:ERH983169 FBC983169:FBD983169 FKY983169:FKZ983169 FUU983169:FUV983169 GEQ983169:GER983169 GOM983169:GON983169 GYI983169:GYJ983169 HIE983169:HIF983169 HSA983169:HSB983169 IBW983169:IBX983169 ILS983169:ILT983169 IVO983169:IVP983169 JFK983169:JFL983169 JPG983169:JPH983169 JZC983169:JZD983169 KIY983169:KIZ983169 KSU983169:KSV983169 LCQ983169:LCR983169 LMM983169:LMN983169 LWI983169:LWJ983169 MGE983169:MGF983169 MQA983169:MQB983169 MZW983169:MZX983169 NJS983169:NJT983169 NTO983169:NTP983169 ODK983169:ODL983169 ONG983169:ONH983169 OXC983169:OXD983169 PGY983169:PGZ983169 PQU983169:PQV983169 QAQ983169:QAR983169 QKM983169:QKN983169 QUI983169:QUJ983169 REE983169:REF983169 ROA983169:ROB983169 RXW983169:RXX983169 SHS983169:SHT983169 SRO983169:SRP983169 TBK983169:TBL983169 TLG983169:TLH983169 TVC983169:TVD983169 UEY983169:UEZ983169 UOU983169:UOV983169 UYQ983169:UYR983169 VIM983169:VIN983169 VSI983169:VSJ983169 WCE983169:WCF983169 WMA983169:WMB983169 WVW983169:WVX983169" xr:uid="{2A51D651-3C7F-43EA-BBCC-2E7F7E29DE91}">
      <formula1>$AM$127:$AM$129</formula1>
    </dataValidation>
    <dataValidation type="list" allowBlank="1" showInputMessage="1" showErrorMessage="1" sqref="N76 JJ76 TF76 ADB76 AMX76 AWT76 BGP76 BQL76 CAH76 CKD76 CTZ76 DDV76 DNR76 DXN76 EHJ76 ERF76 FBB76 FKX76 FUT76 GEP76 GOL76 GYH76 HID76 HRZ76 IBV76 ILR76 IVN76 JFJ76 JPF76 JZB76 KIX76 KST76 LCP76 LML76 LWH76 MGD76 MPZ76 MZV76 NJR76 NTN76 ODJ76 ONF76 OXB76 PGX76 PQT76 QAP76 QKL76 QUH76 RED76 RNZ76 RXV76 SHR76 SRN76 TBJ76 TLF76 TVB76 UEX76 UOT76 UYP76 VIL76 VSH76 WCD76 WLZ76 WVV76 N65611 JJ65611 TF65611 ADB65611 AMX65611 AWT65611 BGP65611 BQL65611 CAH65611 CKD65611 CTZ65611 DDV65611 DNR65611 DXN65611 EHJ65611 ERF65611 FBB65611 FKX65611 FUT65611 GEP65611 GOL65611 GYH65611 HID65611 HRZ65611 IBV65611 ILR65611 IVN65611 JFJ65611 JPF65611 JZB65611 KIX65611 KST65611 LCP65611 LML65611 LWH65611 MGD65611 MPZ65611 MZV65611 NJR65611 NTN65611 ODJ65611 ONF65611 OXB65611 PGX65611 PQT65611 QAP65611 QKL65611 QUH65611 RED65611 RNZ65611 RXV65611 SHR65611 SRN65611 TBJ65611 TLF65611 TVB65611 UEX65611 UOT65611 UYP65611 VIL65611 VSH65611 WCD65611 WLZ65611 WVV65611 N131147 JJ131147 TF131147 ADB131147 AMX131147 AWT131147 BGP131147 BQL131147 CAH131147 CKD131147 CTZ131147 DDV131147 DNR131147 DXN131147 EHJ131147 ERF131147 FBB131147 FKX131147 FUT131147 GEP131147 GOL131147 GYH131147 HID131147 HRZ131147 IBV131147 ILR131147 IVN131147 JFJ131147 JPF131147 JZB131147 KIX131147 KST131147 LCP131147 LML131147 LWH131147 MGD131147 MPZ131147 MZV131147 NJR131147 NTN131147 ODJ131147 ONF131147 OXB131147 PGX131147 PQT131147 QAP131147 QKL131147 QUH131147 RED131147 RNZ131147 RXV131147 SHR131147 SRN131147 TBJ131147 TLF131147 TVB131147 UEX131147 UOT131147 UYP131147 VIL131147 VSH131147 WCD131147 WLZ131147 WVV131147 N196683 JJ196683 TF196683 ADB196683 AMX196683 AWT196683 BGP196683 BQL196683 CAH196683 CKD196683 CTZ196683 DDV196683 DNR196683 DXN196683 EHJ196683 ERF196683 FBB196683 FKX196683 FUT196683 GEP196683 GOL196683 GYH196683 HID196683 HRZ196683 IBV196683 ILR196683 IVN196683 JFJ196683 JPF196683 JZB196683 KIX196683 KST196683 LCP196683 LML196683 LWH196683 MGD196683 MPZ196683 MZV196683 NJR196683 NTN196683 ODJ196683 ONF196683 OXB196683 PGX196683 PQT196683 QAP196683 QKL196683 QUH196683 RED196683 RNZ196683 RXV196683 SHR196683 SRN196683 TBJ196683 TLF196683 TVB196683 UEX196683 UOT196683 UYP196683 VIL196683 VSH196683 WCD196683 WLZ196683 WVV196683 N262219 JJ262219 TF262219 ADB262219 AMX262219 AWT262219 BGP262219 BQL262219 CAH262219 CKD262219 CTZ262219 DDV262219 DNR262219 DXN262219 EHJ262219 ERF262219 FBB262219 FKX262219 FUT262219 GEP262219 GOL262219 GYH262219 HID262219 HRZ262219 IBV262219 ILR262219 IVN262219 JFJ262219 JPF262219 JZB262219 KIX262219 KST262219 LCP262219 LML262219 LWH262219 MGD262219 MPZ262219 MZV262219 NJR262219 NTN262219 ODJ262219 ONF262219 OXB262219 PGX262219 PQT262219 QAP262219 QKL262219 QUH262219 RED262219 RNZ262219 RXV262219 SHR262219 SRN262219 TBJ262219 TLF262219 TVB262219 UEX262219 UOT262219 UYP262219 VIL262219 VSH262219 WCD262219 WLZ262219 WVV262219 N327755 JJ327755 TF327755 ADB327755 AMX327755 AWT327755 BGP327755 BQL327755 CAH327755 CKD327755 CTZ327755 DDV327755 DNR327755 DXN327755 EHJ327755 ERF327755 FBB327755 FKX327755 FUT327755 GEP327755 GOL327755 GYH327755 HID327755 HRZ327755 IBV327755 ILR327755 IVN327755 JFJ327755 JPF327755 JZB327755 KIX327755 KST327755 LCP327755 LML327755 LWH327755 MGD327755 MPZ327755 MZV327755 NJR327755 NTN327755 ODJ327755 ONF327755 OXB327755 PGX327755 PQT327755 QAP327755 QKL327755 QUH327755 RED327755 RNZ327755 RXV327755 SHR327755 SRN327755 TBJ327755 TLF327755 TVB327755 UEX327755 UOT327755 UYP327755 VIL327755 VSH327755 WCD327755 WLZ327755 WVV327755 N393291 JJ393291 TF393291 ADB393291 AMX393291 AWT393291 BGP393291 BQL393291 CAH393291 CKD393291 CTZ393291 DDV393291 DNR393291 DXN393291 EHJ393291 ERF393291 FBB393291 FKX393291 FUT393291 GEP393291 GOL393291 GYH393291 HID393291 HRZ393291 IBV393291 ILR393291 IVN393291 JFJ393291 JPF393291 JZB393291 KIX393291 KST393291 LCP393291 LML393291 LWH393291 MGD393291 MPZ393291 MZV393291 NJR393291 NTN393291 ODJ393291 ONF393291 OXB393291 PGX393291 PQT393291 QAP393291 QKL393291 QUH393291 RED393291 RNZ393291 RXV393291 SHR393291 SRN393291 TBJ393291 TLF393291 TVB393291 UEX393291 UOT393291 UYP393291 VIL393291 VSH393291 WCD393291 WLZ393291 WVV393291 N458827 JJ458827 TF458827 ADB458827 AMX458827 AWT458827 BGP458827 BQL458827 CAH458827 CKD458827 CTZ458827 DDV458827 DNR458827 DXN458827 EHJ458827 ERF458827 FBB458827 FKX458827 FUT458827 GEP458827 GOL458827 GYH458827 HID458827 HRZ458827 IBV458827 ILR458827 IVN458827 JFJ458827 JPF458827 JZB458827 KIX458827 KST458827 LCP458827 LML458827 LWH458827 MGD458827 MPZ458827 MZV458827 NJR458827 NTN458827 ODJ458827 ONF458827 OXB458827 PGX458827 PQT458827 QAP458827 QKL458827 QUH458827 RED458827 RNZ458827 RXV458827 SHR458827 SRN458827 TBJ458827 TLF458827 TVB458827 UEX458827 UOT458827 UYP458827 VIL458827 VSH458827 WCD458827 WLZ458827 WVV458827 N524363 JJ524363 TF524363 ADB524363 AMX524363 AWT524363 BGP524363 BQL524363 CAH524363 CKD524363 CTZ524363 DDV524363 DNR524363 DXN524363 EHJ524363 ERF524363 FBB524363 FKX524363 FUT524363 GEP524363 GOL524363 GYH524363 HID524363 HRZ524363 IBV524363 ILR524363 IVN524363 JFJ524363 JPF524363 JZB524363 KIX524363 KST524363 LCP524363 LML524363 LWH524363 MGD524363 MPZ524363 MZV524363 NJR524363 NTN524363 ODJ524363 ONF524363 OXB524363 PGX524363 PQT524363 QAP524363 QKL524363 QUH524363 RED524363 RNZ524363 RXV524363 SHR524363 SRN524363 TBJ524363 TLF524363 TVB524363 UEX524363 UOT524363 UYP524363 VIL524363 VSH524363 WCD524363 WLZ524363 WVV524363 N589899 JJ589899 TF589899 ADB589899 AMX589899 AWT589899 BGP589899 BQL589899 CAH589899 CKD589899 CTZ589899 DDV589899 DNR589899 DXN589899 EHJ589899 ERF589899 FBB589899 FKX589899 FUT589899 GEP589899 GOL589899 GYH589899 HID589899 HRZ589899 IBV589899 ILR589899 IVN589899 JFJ589899 JPF589899 JZB589899 KIX589899 KST589899 LCP589899 LML589899 LWH589899 MGD589899 MPZ589899 MZV589899 NJR589899 NTN589899 ODJ589899 ONF589899 OXB589899 PGX589899 PQT589899 QAP589899 QKL589899 QUH589899 RED589899 RNZ589899 RXV589899 SHR589899 SRN589899 TBJ589899 TLF589899 TVB589899 UEX589899 UOT589899 UYP589899 VIL589899 VSH589899 WCD589899 WLZ589899 WVV589899 N655435 JJ655435 TF655435 ADB655435 AMX655435 AWT655435 BGP655435 BQL655435 CAH655435 CKD655435 CTZ655435 DDV655435 DNR655435 DXN655435 EHJ655435 ERF655435 FBB655435 FKX655435 FUT655435 GEP655435 GOL655435 GYH655435 HID655435 HRZ655435 IBV655435 ILR655435 IVN655435 JFJ655435 JPF655435 JZB655435 KIX655435 KST655435 LCP655435 LML655435 LWH655435 MGD655435 MPZ655435 MZV655435 NJR655435 NTN655435 ODJ655435 ONF655435 OXB655435 PGX655435 PQT655435 QAP655435 QKL655435 QUH655435 RED655435 RNZ655435 RXV655435 SHR655435 SRN655435 TBJ655435 TLF655435 TVB655435 UEX655435 UOT655435 UYP655435 VIL655435 VSH655435 WCD655435 WLZ655435 WVV655435 N720971 JJ720971 TF720971 ADB720971 AMX720971 AWT720971 BGP720971 BQL720971 CAH720971 CKD720971 CTZ720971 DDV720971 DNR720971 DXN720971 EHJ720971 ERF720971 FBB720971 FKX720971 FUT720971 GEP720971 GOL720971 GYH720971 HID720971 HRZ720971 IBV720971 ILR720971 IVN720971 JFJ720971 JPF720971 JZB720971 KIX720971 KST720971 LCP720971 LML720971 LWH720971 MGD720971 MPZ720971 MZV720971 NJR720971 NTN720971 ODJ720971 ONF720971 OXB720971 PGX720971 PQT720971 QAP720971 QKL720971 QUH720971 RED720971 RNZ720971 RXV720971 SHR720971 SRN720971 TBJ720971 TLF720971 TVB720971 UEX720971 UOT720971 UYP720971 VIL720971 VSH720971 WCD720971 WLZ720971 WVV720971 N786507 JJ786507 TF786507 ADB786507 AMX786507 AWT786507 BGP786507 BQL786507 CAH786507 CKD786507 CTZ786507 DDV786507 DNR786507 DXN786507 EHJ786507 ERF786507 FBB786507 FKX786507 FUT786507 GEP786507 GOL786507 GYH786507 HID786507 HRZ786507 IBV786507 ILR786507 IVN786507 JFJ786507 JPF786507 JZB786507 KIX786507 KST786507 LCP786507 LML786507 LWH786507 MGD786507 MPZ786507 MZV786507 NJR786507 NTN786507 ODJ786507 ONF786507 OXB786507 PGX786507 PQT786507 QAP786507 QKL786507 QUH786507 RED786507 RNZ786507 RXV786507 SHR786507 SRN786507 TBJ786507 TLF786507 TVB786507 UEX786507 UOT786507 UYP786507 VIL786507 VSH786507 WCD786507 WLZ786507 WVV786507 N852043 JJ852043 TF852043 ADB852043 AMX852043 AWT852043 BGP852043 BQL852043 CAH852043 CKD852043 CTZ852043 DDV852043 DNR852043 DXN852043 EHJ852043 ERF852043 FBB852043 FKX852043 FUT852043 GEP852043 GOL852043 GYH852043 HID852043 HRZ852043 IBV852043 ILR852043 IVN852043 JFJ852043 JPF852043 JZB852043 KIX852043 KST852043 LCP852043 LML852043 LWH852043 MGD852043 MPZ852043 MZV852043 NJR852043 NTN852043 ODJ852043 ONF852043 OXB852043 PGX852043 PQT852043 QAP852043 QKL852043 QUH852043 RED852043 RNZ852043 RXV852043 SHR852043 SRN852043 TBJ852043 TLF852043 TVB852043 UEX852043 UOT852043 UYP852043 VIL852043 VSH852043 WCD852043 WLZ852043 WVV852043 N917579 JJ917579 TF917579 ADB917579 AMX917579 AWT917579 BGP917579 BQL917579 CAH917579 CKD917579 CTZ917579 DDV917579 DNR917579 DXN917579 EHJ917579 ERF917579 FBB917579 FKX917579 FUT917579 GEP917579 GOL917579 GYH917579 HID917579 HRZ917579 IBV917579 ILR917579 IVN917579 JFJ917579 JPF917579 JZB917579 KIX917579 KST917579 LCP917579 LML917579 LWH917579 MGD917579 MPZ917579 MZV917579 NJR917579 NTN917579 ODJ917579 ONF917579 OXB917579 PGX917579 PQT917579 QAP917579 QKL917579 QUH917579 RED917579 RNZ917579 RXV917579 SHR917579 SRN917579 TBJ917579 TLF917579 TVB917579 UEX917579 UOT917579 UYP917579 VIL917579 VSH917579 WCD917579 WLZ917579 WVV917579 N983115 JJ983115 TF983115 ADB983115 AMX983115 AWT983115 BGP983115 BQL983115 CAH983115 CKD983115 CTZ983115 DDV983115 DNR983115 DXN983115 EHJ983115 ERF983115 FBB983115 FKX983115 FUT983115 GEP983115 GOL983115 GYH983115 HID983115 HRZ983115 IBV983115 ILR983115 IVN983115 JFJ983115 JPF983115 JZB983115 KIX983115 KST983115 LCP983115 LML983115 LWH983115 MGD983115 MPZ983115 MZV983115 NJR983115 NTN983115 ODJ983115 ONF983115 OXB983115 PGX983115 PQT983115 QAP983115 QKL983115 QUH983115 RED983115 RNZ983115 RXV983115 SHR983115 SRN983115 TBJ983115 TLF983115 TVB983115 UEX983115 UOT983115 UYP983115 VIL983115 VSH983115 WCD983115 WLZ983115 WVV983115" xr:uid="{318A8ACF-2C2E-4D36-9249-8A2ABBD56041}">
      <formula1>$AN$64:$AN$66</formula1>
    </dataValidation>
    <dataValidation type="list" allowBlank="1" showInputMessage="1" showErrorMessage="1" sqref="K76 JG76 TC76 ACY76 AMU76 AWQ76 BGM76 BQI76 CAE76 CKA76 CTW76 DDS76 DNO76 DXK76 EHG76 ERC76 FAY76 FKU76 FUQ76 GEM76 GOI76 GYE76 HIA76 HRW76 IBS76 ILO76 IVK76 JFG76 JPC76 JYY76 KIU76 KSQ76 LCM76 LMI76 LWE76 MGA76 MPW76 MZS76 NJO76 NTK76 ODG76 ONC76 OWY76 PGU76 PQQ76 QAM76 QKI76 QUE76 REA76 RNW76 RXS76 SHO76 SRK76 TBG76 TLC76 TUY76 UEU76 UOQ76 UYM76 VII76 VSE76 WCA76 WLW76 WVS76 K65611 JG65611 TC65611 ACY65611 AMU65611 AWQ65611 BGM65611 BQI65611 CAE65611 CKA65611 CTW65611 DDS65611 DNO65611 DXK65611 EHG65611 ERC65611 FAY65611 FKU65611 FUQ65611 GEM65611 GOI65611 GYE65611 HIA65611 HRW65611 IBS65611 ILO65611 IVK65611 JFG65611 JPC65611 JYY65611 KIU65611 KSQ65611 LCM65611 LMI65611 LWE65611 MGA65611 MPW65611 MZS65611 NJO65611 NTK65611 ODG65611 ONC65611 OWY65611 PGU65611 PQQ65611 QAM65611 QKI65611 QUE65611 REA65611 RNW65611 RXS65611 SHO65611 SRK65611 TBG65611 TLC65611 TUY65611 UEU65611 UOQ65611 UYM65611 VII65611 VSE65611 WCA65611 WLW65611 WVS65611 K131147 JG131147 TC131147 ACY131147 AMU131147 AWQ131147 BGM131147 BQI131147 CAE131147 CKA131147 CTW131147 DDS131147 DNO131147 DXK131147 EHG131147 ERC131147 FAY131147 FKU131147 FUQ131147 GEM131147 GOI131147 GYE131147 HIA131147 HRW131147 IBS131147 ILO131147 IVK131147 JFG131147 JPC131147 JYY131147 KIU131147 KSQ131147 LCM131147 LMI131147 LWE131147 MGA131147 MPW131147 MZS131147 NJO131147 NTK131147 ODG131147 ONC131147 OWY131147 PGU131147 PQQ131147 QAM131147 QKI131147 QUE131147 REA131147 RNW131147 RXS131147 SHO131147 SRK131147 TBG131147 TLC131147 TUY131147 UEU131147 UOQ131147 UYM131147 VII131147 VSE131147 WCA131147 WLW131147 WVS131147 K196683 JG196683 TC196683 ACY196683 AMU196683 AWQ196683 BGM196683 BQI196683 CAE196683 CKA196683 CTW196683 DDS196683 DNO196683 DXK196683 EHG196683 ERC196683 FAY196683 FKU196683 FUQ196683 GEM196683 GOI196683 GYE196683 HIA196683 HRW196683 IBS196683 ILO196683 IVK196683 JFG196683 JPC196683 JYY196683 KIU196683 KSQ196683 LCM196683 LMI196683 LWE196683 MGA196683 MPW196683 MZS196683 NJO196683 NTK196683 ODG196683 ONC196683 OWY196683 PGU196683 PQQ196683 QAM196683 QKI196683 QUE196683 REA196683 RNW196683 RXS196683 SHO196683 SRK196683 TBG196683 TLC196683 TUY196683 UEU196683 UOQ196683 UYM196683 VII196683 VSE196683 WCA196683 WLW196683 WVS196683 K262219 JG262219 TC262219 ACY262219 AMU262219 AWQ262219 BGM262219 BQI262219 CAE262219 CKA262219 CTW262219 DDS262219 DNO262219 DXK262219 EHG262219 ERC262219 FAY262219 FKU262219 FUQ262219 GEM262219 GOI262219 GYE262219 HIA262219 HRW262219 IBS262219 ILO262219 IVK262219 JFG262219 JPC262219 JYY262219 KIU262219 KSQ262219 LCM262219 LMI262219 LWE262219 MGA262219 MPW262219 MZS262219 NJO262219 NTK262219 ODG262219 ONC262219 OWY262219 PGU262219 PQQ262219 QAM262219 QKI262219 QUE262219 REA262219 RNW262219 RXS262219 SHO262219 SRK262219 TBG262219 TLC262219 TUY262219 UEU262219 UOQ262219 UYM262219 VII262219 VSE262219 WCA262219 WLW262219 WVS262219 K327755 JG327755 TC327755 ACY327755 AMU327755 AWQ327755 BGM327755 BQI327755 CAE327755 CKA327755 CTW327755 DDS327755 DNO327755 DXK327755 EHG327755 ERC327755 FAY327755 FKU327755 FUQ327755 GEM327755 GOI327755 GYE327755 HIA327755 HRW327755 IBS327755 ILO327755 IVK327755 JFG327755 JPC327755 JYY327755 KIU327755 KSQ327755 LCM327755 LMI327755 LWE327755 MGA327755 MPW327755 MZS327755 NJO327755 NTK327755 ODG327755 ONC327755 OWY327755 PGU327755 PQQ327755 QAM327755 QKI327755 QUE327755 REA327755 RNW327755 RXS327755 SHO327755 SRK327755 TBG327755 TLC327755 TUY327755 UEU327755 UOQ327755 UYM327755 VII327755 VSE327755 WCA327755 WLW327755 WVS327755 K393291 JG393291 TC393291 ACY393291 AMU393291 AWQ393291 BGM393291 BQI393291 CAE393291 CKA393291 CTW393291 DDS393291 DNO393291 DXK393291 EHG393291 ERC393291 FAY393291 FKU393291 FUQ393291 GEM393291 GOI393291 GYE393291 HIA393291 HRW393291 IBS393291 ILO393291 IVK393291 JFG393291 JPC393291 JYY393291 KIU393291 KSQ393291 LCM393291 LMI393291 LWE393291 MGA393291 MPW393291 MZS393291 NJO393291 NTK393291 ODG393291 ONC393291 OWY393291 PGU393291 PQQ393291 QAM393291 QKI393291 QUE393291 REA393291 RNW393291 RXS393291 SHO393291 SRK393291 TBG393291 TLC393291 TUY393291 UEU393291 UOQ393291 UYM393291 VII393291 VSE393291 WCA393291 WLW393291 WVS393291 K458827 JG458827 TC458827 ACY458827 AMU458827 AWQ458827 BGM458827 BQI458827 CAE458827 CKA458827 CTW458827 DDS458827 DNO458827 DXK458827 EHG458827 ERC458827 FAY458827 FKU458827 FUQ458827 GEM458827 GOI458827 GYE458827 HIA458827 HRW458827 IBS458827 ILO458827 IVK458827 JFG458827 JPC458827 JYY458827 KIU458827 KSQ458827 LCM458827 LMI458827 LWE458827 MGA458827 MPW458827 MZS458827 NJO458827 NTK458827 ODG458827 ONC458827 OWY458827 PGU458827 PQQ458827 QAM458827 QKI458827 QUE458827 REA458827 RNW458827 RXS458827 SHO458827 SRK458827 TBG458827 TLC458827 TUY458827 UEU458827 UOQ458827 UYM458827 VII458827 VSE458827 WCA458827 WLW458827 WVS458827 K524363 JG524363 TC524363 ACY524363 AMU524363 AWQ524363 BGM524363 BQI524363 CAE524363 CKA524363 CTW524363 DDS524363 DNO524363 DXK524363 EHG524363 ERC524363 FAY524363 FKU524363 FUQ524363 GEM524363 GOI524363 GYE524363 HIA524363 HRW524363 IBS524363 ILO524363 IVK524363 JFG524363 JPC524363 JYY524363 KIU524363 KSQ524363 LCM524363 LMI524363 LWE524363 MGA524363 MPW524363 MZS524363 NJO524363 NTK524363 ODG524363 ONC524363 OWY524363 PGU524363 PQQ524363 QAM524363 QKI524363 QUE524363 REA524363 RNW524363 RXS524363 SHO524363 SRK524363 TBG524363 TLC524363 TUY524363 UEU524363 UOQ524363 UYM524363 VII524363 VSE524363 WCA524363 WLW524363 WVS524363 K589899 JG589899 TC589899 ACY589899 AMU589899 AWQ589899 BGM589899 BQI589899 CAE589899 CKA589899 CTW589899 DDS589899 DNO589899 DXK589899 EHG589899 ERC589899 FAY589899 FKU589899 FUQ589899 GEM589899 GOI589899 GYE589899 HIA589899 HRW589899 IBS589899 ILO589899 IVK589899 JFG589899 JPC589899 JYY589899 KIU589899 KSQ589899 LCM589899 LMI589899 LWE589899 MGA589899 MPW589899 MZS589899 NJO589899 NTK589899 ODG589899 ONC589899 OWY589899 PGU589899 PQQ589899 QAM589899 QKI589899 QUE589899 REA589899 RNW589899 RXS589899 SHO589899 SRK589899 TBG589899 TLC589899 TUY589899 UEU589899 UOQ589899 UYM589899 VII589899 VSE589899 WCA589899 WLW589899 WVS589899 K655435 JG655435 TC655435 ACY655435 AMU655435 AWQ655435 BGM655435 BQI655435 CAE655435 CKA655435 CTW655435 DDS655435 DNO655435 DXK655435 EHG655435 ERC655435 FAY655435 FKU655435 FUQ655435 GEM655435 GOI655435 GYE655435 HIA655435 HRW655435 IBS655435 ILO655435 IVK655435 JFG655435 JPC655435 JYY655435 KIU655435 KSQ655435 LCM655435 LMI655435 LWE655435 MGA655435 MPW655435 MZS655435 NJO655435 NTK655435 ODG655435 ONC655435 OWY655435 PGU655435 PQQ655435 QAM655435 QKI655435 QUE655435 REA655435 RNW655435 RXS655435 SHO655435 SRK655435 TBG655435 TLC655435 TUY655435 UEU655435 UOQ655435 UYM655435 VII655435 VSE655435 WCA655435 WLW655435 WVS655435 K720971 JG720971 TC720971 ACY720971 AMU720971 AWQ720971 BGM720971 BQI720971 CAE720971 CKA720971 CTW720971 DDS720971 DNO720971 DXK720971 EHG720971 ERC720971 FAY720971 FKU720971 FUQ720971 GEM720971 GOI720971 GYE720971 HIA720971 HRW720971 IBS720971 ILO720971 IVK720971 JFG720971 JPC720971 JYY720971 KIU720971 KSQ720971 LCM720971 LMI720971 LWE720971 MGA720971 MPW720971 MZS720971 NJO720971 NTK720971 ODG720971 ONC720971 OWY720971 PGU720971 PQQ720971 QAM720971 QKI720971 QUE720971 REA720971 RNW720971 RXS720971 SHO720971 SRK720971 TBG720971 TLC720971 TUY720971 UEU720971 UOQ720971 UYM720971 VII720971 VSE720971 WCA720971 WLW720971 WVS720971 K786507 JG786507 TC786507 ACY786507 AMU786507 AWQ786507 BGM786507 BQI786507 CAE786507 CKA786507 CTW786507 DDS786507 DNO786507 DXK786507 EHG786507 ERC786507 FAY786507 FKU786507 FUQ786507 GEM786507 GOI786507 GYE786507 HIA786507 HRW786507 IBS786507 ILO786507 IVK786507 JFG786507 JPC786507 JYY786507 KIU786507 KSQ786507 LCM786507 LMI786507 LWE786507 MGA786507 MPW786507 MZS786507 NJO786507 NTK786507 ODG786507 ONC786507 OWY786507 PGU786507 PQQ786507 QAM786507 QKI786507 QUE786507 REA786507 RNW786507 RXS786507 SHO786507 SRK786507 TBG786507 TLC786507 TUY786507 UEU786507 UOQ786507 UYM786507 VII786507 VSE786507 WCA786507 WLW786507 WVS786507 K852043 JG852043 TC852043 ACY852043 AMU852043 AWQ852043 BGM852043 BQI852043 CAE852043 CKA852043 CTW852043 DDS852043 DNO852043 DXK852043 EHG852043 ERC852043 FAY852043 FKU852043 FUQ852043 GEM852043 GOI852043 GYE852043 HIA852043 HRW852043 IBS852043 ILO852043 IVK852043 JFG852043 JPC852043 JYY852043 KIU852043 KSQ852043 LCM852043 LMI852043 LWE852043 MGA852043 MPW852043 MZS852043 NJO852043 NTK852043 ODG852043 ONC852043 OWY852043 PGU852043 PQQ852043 QAM852043 QKI852043 QUE852043 REA852043 RNW852043 RXS852043 SHO852043 SRK852043 TBG852043 TLC852043 TUY852043 UEU852043 UOQ852043 UYM852043 VII852043 VSE852043 WCA852043 WLW852043 WVS852043 K917579 JG917579 TC917579 ACY917579 AMU917579 AWQ917579 BGM917579 BQI917579 CAE917579 CKA917579 CTW917579 DDS917579 DNO917579 DXK917579 EHG917579 ERC917579 FAY917579 FKU917579 FUQ917579 GEM917579 GOI917579 GYE917579 HIA917579 HRW917579 IBS917579 ILO917579 IVK917579 JFG917579 JPC917579 JYY917579 KIU917579 KSQ917579 LCM917579 LMI917579 LWE917579 MGA917579 MPW917579 MZS917579 NJO917579 NTK917579 ODG917579 ONC917579 OWY917579 PGU917579 PQQ917579 QAM917579 QKI917579 QUE917579 REA917579 RNW917579 RXS917579 SHO917579 SRK917579 TBG917579 TLC917579 TUY917579 UEU917579 UOQ917579 UYM917579 VII917579 VSE917579 WCA917579 WLW917579 WVS917579 K983115 JG983115 TC983115 ACY983115 AMU983115 AWQ983115 BGM983115 BQI983115 CAE983115 CKA983115 CTW983115 DDS983115 DNO983115 DXK983115 EHG983115 ERC983115 FAY983115 FKU983115 FUQ983115 GEM983115 GOI983115 GYE983115 HIA983115 HRW983115 IBS983115 ILO983115 IVK983115 JFG983115 JPC983115 JYY983115 KIU983115 KSQ983115 LCM983115 LMI983115 LWE983115 MGA983115 MPW983115 MZS983115 NJO983115 NTK983115 ODG983115 ONC983115 OWY983115 PGU983115 PQQ983115 QAM983115 QKI983115 QUE983115 REA983115 RNW983115 RXS983115 SHO983115 SRK983115 TBG983115 TLC983115 TUY983115 UEU983115 UOQ983115 UYM983115 VII983115 VSE983115 WCA983115 WLW983115 WVS983115" xr:uid="{10D1EE03-25A3-4ADF-8798-419280170D30}">
      <formula1>$AM$64:$AM$69</formula1>
    </dataValidation>
    <dataValidation type="list" allowBlank="1" showInputMessage="1" showErrorMessage="1" sqref="C112 IY112 SU112 ACQ112 AMM112 AWI112 BGE112 BQA112 BZW112 CJS112 CTO112 DDK112 DNG112 DXC112 EGY112 EQU112 FAQ112 FKM112 FUI112 GEE112 GOA112 GXW112 HHS112 HRO112 IBK112 ILG112 IVC112 JEY112 JOU112 JYQ112 KIM112 KSI112 LCE112 LMA112 LVW112 MFS112 MPO112 MZK112 NJG112 NTC112 OCY112 OMU112 OWQ112 PGM112 PQI112 QAE112 QKA112 QTW112 RDS112 RNO112 RXK112 SHG112 SRC112 TAY112 TKU112 TUQ112 UEM112 UOI112 UYE112 VIA112 VRW112 WBS112 WLO112 WVK112 C65650 IY65650 SU65650 ACQ65650 AMM65650 AWI65650 BGE65650 BQA65650 BZW65650 CJS65650 CTO65650 DDK65650 DNG65650 DXC65650 EGY65650 EQU65650 FAQ65650 FKM65650 FUI65650 GEE65650 GOA65650 GXW65650 HHS65650 HRO65650 IBK65650 ILG65650 IVC65650 JEY65650 JOU65650 JYQ65650 KIM65650 KSI65650 LCE65650 LMA65650 LVW65650 MFS65650 MPO65650 MZK65650 NJG65650 NTC65650 OCY65650 OMU65650 OWQ65650 PGM65650 PQI65650 QAE65650 QKA65650 QTW65650 RDS65650 RNO65650 RXK65650 SHG65650 SRC65650 TAY65650 TKU65650 TUQ65650 UEM65650 UOI65650 UYE65650 VIA65650 VRW65650 WBS65650 WLO65650 WVK65650 C131186 IY131186 SU131186 ACQ131186 AMM131186 AWI131186 BGE131186 BQA131186 BZW131186 CJS131186 CTO131186 DDK131186 DNG131186 DXC131186 EGY131186 EQU131186 FAQ131186 FKM131186 FUI131186 GEE131186 GOA131186 GXW131186 HHS131186 HRO131186 IBK131186 ILG131186 IVC131186 JEY131186 JOU131186 JYQ131186 KIM131186 KSI131186 LCE131186 LMA131186 LVW131186 MFS131186 MPO131186 MZK131186 NJG131186 NTC131186 OCY131186 OMU131186 OWQ131186 PGM131186 PQI131186 QAE131186 QKA131186 QTW131186 RDS131186 RNO131186 RXK131186 SHG131186 SRC131186 TAY131186 TKU131186 TUQ131186 UEM131186 UOI131186 UYE131186 VIA131186 VRW131186 WBS131186 WLO131186 WVK131186 C196722 IY196722 SU196722 ACQ196722 AMM196722 AWI196722 BGE196722 BQA196722 BZW196722 CJS196722 CTO196722 DDK196722 DNG196722 DXC196722 EGY196722 EQU196722 FAQ196722 FKM196722 FUI196722 GEE196722 GOA196722 GXW196722 HHS196722 HRO196722 IBK196722 ILG196722 IVC196722 JEY196722 JOU196722 JYQ196722 KIM196722 KSI196722 LCE196722 LMA196722 LVW196722 MFS196722 MPO196722 MZK196722 NJG196722 NTC196722 OCY196722 OMU196722 OWQ196722 PGM196722 PQI196722 QAE196722 QKA196722 QTW196722 RDS196722 RNO196722 RXK196722 SHG196722 SRC196722 TAY196722 TKU196722 TUQ196722 UEM196722 UOI196722 UYE196722 VIA196722 VRW196722 WBS196722 WLO196722 WVK196722 C262258 IY262258 SU262258 ACQ262258 AMM262258 AWI262258 BGE262258 BQA262258 BZW262258 CJS262258 CTO262258 DDK262258 DNG262258 DXC262258 EGY262258 EQU262258 FAQ262258 FKM262258 FUI262258 GEE262258 GOA262258 GXW262258 HHS262258 HRO262258 IBK262258 ILG262258 IVC262258 JEY262258 JOU262258 JYQ262258 KIM262258 KSI262258 LCE262258 LMA262258 LVW262258 MFS262258 MPO262258 MZK262258 NJG262258 NTC262258 OCY262258 OMU262258 OWQ262258 PGM262258 PQI262258 QAE262258 QKA262258 QTW262258 RDS262258 RNO262258 RXK262258 SHG262258 SRC262258 TAY262258 TKU262258 TUQ262258 UEM262258 UOI262258 UYE262258 VIA262258 VRW262258 WBS262258 WLO262258 WVK262258 C327794 IY327794 SU327794 ACQ327794 AMM327794 AWI327794 BGE327794 BQA327794 BZW327794 CJS327794 CTO327794 DDK327794 DNG327794 DXC327794 EGY327794 EQU327794 FAQ327794 FKM327794 FUI327794 GEE327794 GOA327794 GXW327794 HHS327794 HRO327794 IBK327794 ILG327794 IVC327794 JEY327794 JOU327794 JYQ327794 KIM327794 KSI327794 LCE327794 LMA327794 LVW327794 MFS327794 MPO327794 MZK327794 NJG327794 NTC327794 OCY327794 OMU327794 OWQ327794 PGM327794 PQI327794 QAE327794 QKA327794 QTW327794 RDS327794 RNO327794 RXK327794 SHG327794 SRC327794 TAY327794 TKU327794 TUQ327794 UEM327794 UOI327794 UYE327794 VIA327794 VRW327794 WBS327794 WLO327794 WVK327794 C393330 IY393330 SU393330 ACQ393330 AMM393330 AWI393330 BGE393330 BQA393330 BZW393330 CJS393330 CTO393330 DDK393330 DNG393330 DXC393330 EGY393330 EQU393330 FAQ393330 FKM393330 FUI393330 GEE393330 GOA393330 GXW393330 HHS393330 HRO393330 IBK393330 ILG393330 IVC393330 JEY393330 JOU393330 JYQ393330 KIM393330 KSI393330 LCE393330 LMA393330 LVW393330 MFS393330 MPO393330 MZK393330 NJG393330 NTC393330 OCY393330 OMU393330 OWQ393330 PGM393330 PQI393330 QAE393330 QKA393330 QTW393330 RDS393330 RNO393330 RXK393330 SHG393330 SRC393330 TAY393330 TKU393330 TUQ393330 UEM393330 UOI393330 UYE393330 VIA393330 VRW393330 WBS393330 WLO393330 WVK393330 C458866 IY458866 SU458866 ACQ458866 AMM458866 AWI458866 BGE458866 BQA458866 BZW458866 CJS458866 CTO458866 DDK458866 DNG458866 DXC458866 EGY458866 EQU458866 FAQ458866 FKM458866 FUI458866 GEE458866 GOA458866 GXW458866 HHS458866 HRO458866 IBK458866 ILG458866 IVC458866 JEY458866 JOU458866 JYQ458866 KIM458866 KSI458866 LCE458866 LMA458866 LVW458866 MFS458866 MPO458866 MZK458866 NJG458866 NTC458866 OCY458866 OMU458866 OWQ458866 PGM458866 PQI458866 QAE458866 QKA458866 QTW458866 RDS458866 RNO458866 RXK458866 SHG458866 SRC458866 TAY458866 TKU458866 TUQ458866 UEM458866 UOI458866 UYE458866 VIA458866 VRW458866 WBS458866 WLO458866 WVK458866 C524402 IY524402 SU524402 ACQ524402 AMM524402 AWI524402 BGE524402 BQA524402 BZW524402 CJS524402 CTO524402 DDK524402 DNG524402 DXC524402 EGY524402 EQU524402 FAQ524402 FKM524402 FUI524402 GEE524402 GOA524402 GXW524402 HHS524402 HRO524402 IBK524402 ILG524402 IVC524402 JEY524402 JOU524402 JYQ524402 KIM524402 KSI524402 LCE524402 LMA524402 LVW524402 MFS524402 MPO524402 MZK524402 NJG524402 NTC524402 OCY524402 OMU524402 OWQ524402 PGM524402 PQI524402 QAE524402 QKA524402 QTW524402 RDS524402 RNO524402 RXK524402 SHG524402 SRC524402 TAY524402 TKU524402 TUQ524402 UEM524402 UOI524402 UYE524402 VIA524402 VRW524402 WBS524402 WLO524402 WVK524402 C589938 IY589938 SU589938 ACQ589938 AMM589938 AWI589938 BGE589938 BQA589938 BZW589938 CJS589938 CTO589938 DDK589938 DNG589938 DXC589938 EGY589938 EQU589938 FAQ589938 FKM589938 FUI589938 GEE589938 GOA589938 GXW589938 HHS589938 HRO589938 IBK589938 ILG589938 IVC589938 JEY589938 JOU589938 JYQ589938 KIM589938 KSI589938 LCE589938 LMA589938 LVW589938 MFS589938 MPO589938 MZK589938 NJG589938 NTC589938 OCY589938 OMU589938 OWQ589938 PGM589938 PQI589938 QAE589938 QKA589938 QTW589938 RDS589938 RNO589938 RXK589938 SHG589938 SRC589938 TAY589938 TKU589938 TUQ589938 UEM589938 UOI589938 UYE589938 VIA589938 VRW589938 WBS589938 WLO589938 WVK589938 C655474 IY655474 SU655474 ACQ655474 AMM655474 AWI655474 BGE655474 BQA655474 BZW655474 CJS655474 CTO655474 DDK655474 DNG655474 DXC655474 EGY655474 EQU655474 FAQ655474 FKM655474 FUI655474 GEE655474 GOA655474 GXW655474 HHS655474 HRO655474 IBK655474 ILG655474 IVC655474 JEY655474 JOU655474 JYQ655474 KIM655474 KSI655474 LCE655474 LMA655474 LVW655474 MFS655474 MPO655474 MZK655474 NJG655474 NTC655474 OCY655474 OMU655474 OWQ655474 PGM655474 PQI655474 QAE655474 QKA655474 QTW655474 RDS655474 RNO655474 RXK655474 SHG655474 SRC655474 TAY655474 TKU655474 TUQ655474 UEM655474 UOI655474 UYE655474 VIA655474 VRW655474 WBS655474 WLO655474 WVK655474 C721010 IY721010 SU721010 ACQ721010 AMM721010 AWI721010 BGE721010 BQA721010 BZW721010 CJS721010 CTO721010 DDK721010 DNG721010 DXC721010 EGY721010 EQU721010 FAQ721010 FKM721010 FUI721010 GEE721010 GOA721010 GXW721010 HHS721010 HRO721010 IBK721010 ILG721010 IVC721010 JEY721010 JOU721010 JYQ721010 KIM721010 KSI721010 LCE721010 LMA721010 LVW721010 MFS721010 MPO721010 MZK721010 NJG721010 NTC721010 OCY721010 OMU721010 OWQ721010 PGM721010 PQI721010 QAE721010 QKA721010 QTW721010 RDS721010 RNO721010 RXK721010 SHG721010 SRC721010 TAY721010 TKU721010 TUQ721010 UEM721010 UOI721010 UYE721010 VIA721010 VRW721010 WBS721010 WLO721010 WVK721010 C786546 IY786546 SU786546 ACQ786546 AMM786546 AWI786546 BGE786546 BQA786546 BZW786546 CJS786546 CTO786546 DDK786546 DNG786546 DXC786546 EGY786546 EQU786546 FAQ786546 FKM786546 FUI786546 GEE786546 GOA786546 GXW786546 HHS786546 HRO786546 IBK786546 ILG786546 IVC786546 JEY786546 JOU786546 JYQ786546 KIM786546 KSI786546 LCE786546 LMA786546 LVW786546 MFS786546 MPO786546 MZK786546 NJG786546 NTC786546 OCY786546 OMU786546 OWQ786546 PGM786546 PQI786546 QAE786546 QKA786546 QTW786546 RDS786546 RNO786546 RXK786546 SHG786546 SRC786546 TAY786546 TKU786546 TUQ786546 UEM786546 UOI786546 UYE786546 VIA786546 VRW786546 WBS786546 WLO786546 WVK786546 C852082 IY852082 SU852082 ACQ852082 AMM852082 AWI852082 BGE852082 BQA852082 BZW852082 CJS852082 CTO852082 DDK852082 DNG852082 DXC852082 EGY852082 EQU852082 FAQ852082 FKM852082 FUI852082 GEE852082 GOA852082 GXW852082 HHS852082 HRO852082 IBK852082 ILG852082 IVC852082 JEY852082 JOU852082 JYQ852082 KIM852082 KSI852082 LCE852082 LMA852082 LVW852082 MFS852082 MPO852082 MZK852082 NJG852082 NTC852082 OCY852082 OMU852082 OWQ852082 PGM852082 PQI852082 QAE852082 QKA852082 QTW852082 RDS852082 RNO852082 RXK852082 SHG852082 SRC852082 TAY852082 TKU852082 TUQ852082 UEM852082 UOI852082 UYE852082 VIA852082 VRW852082 WBS852082 WLO852082 WVK852082 C917618 IY917618 SU917618 ACQ917618 AMM917618 AWI917618 BGE917618 BQA917618 BZW917618 CJS917618 CTO917618 DDK917618 DNG917618 DXC917618 EGY917618 EQU917618 FAQ917618 FKM917618 FUI917618 GEE917618 GOA917618 GXW917618 HHS917618 HRO917618 IBK917618 ILG917618 IVC917618 JEY917618 JOU917618 JYQ917618 KIM917618 KSI917618 LCE917618 LMA917618 LVW917618 MFS917618 MPO917618 MZK917618 NJG917618 NTC917618 OCY917618 OMU917618 OWQ917618 PGM917618 PQI917618 QAE917618 QKA917618 QTW917618 RDS917618 RNO917618 RXK917618 SHG917618 SRC917618 TAY917618 TKU917618 TUQ917618 UEM917618 UOI917618 UYE917618 VIA917618 VRW917618 WBS917618 WLO917618 WVK917618 C983154 IY983154 SU983154 ACQ983154 AMM983154 AWI983154 BGE983154 BQA983154 BZW983154 CJS983154 CTO983154 DDK983154 DNG983154 DXC983154 EGY983154 EQU983154 FAQ983154 FKM983154 FUI983154 GEE983154 GOA983154 GXW983154 HHS983154 HRO983154 IBK983154 ILG983154 IVC983154 JEY983154 JOU983154 JYQ983154 KIM983154 KSI983154 LCE983154 LMA983154 LVW983154 MFS983154 MPO983154 MZK983154 NJG983154 NTC983154 OCY983154 OMU983154 OWQ983154 PGM983154 PQI983154 QAE983154 QKA983154 QTW983154 RDS983154 RNO983154 RXK983154 SHG983154 SRC983154 TAY983154 TKU983154 TUQ983154 UEM983154 UOI983154 UYE983154 VIA983154 VRW983154 WBS983154 WLO983154 WVK983154 C114 IY114 SU114 ACQ114 AMM114 AWI114 BGE114 BQA114 BZW114 CJS114 CTO114 DDK114 DNG114 DXC114 EGY114 EQU114 FAQ114 FKM114 FUI114 GEE114 GOA114 GXW114 HHS114 HRO114 IBK114 ILG114 IVC114 JEY114 JOU114 JYQ114 KIM114 KSI114 LCE114 LMA114 LVW114 MFS114 MPO114 MZK114 NJG114 NTC114 OCY114 OMU114 OWQ114 PGM114 PQI114 QAE114 QKA114 QTW114 RDS114 RNO114 RXK114 SHG114 SRC114 TAY114 TKU114 TUQ114 UEM114 UOI114 UYE114 VIA114 VRW114 WBS114 WLO114 WVK114 C65652 IY65652 SU65652 ACQ65652 AMM65652 AWI65652 BGE65652 BQA65652 BZW65652 CJS65652 CTO65652 DDK65652 DNG65652 DXC65652 EGY65652 EQU65652 FAQ65652 FKM65652 FUI65652 GEE65652 GOA65652 GXW65652 HHS65652 HRO65652 IBK65652 ILG65652 IVC65652 JEY65652 JOU65652 JYQ65652 KIM65652 KSI65652 LCE65652 LMA65652 LVW65652 MFS65652 MPO65652 MZK65652 NJG65652 NTC65652 OCY65652 OMU65652 OWQ65652 PGM65652 PQI65652 QAE65652 QKA65652 QTW65652 RDS65652 RNO65652 RXK65652 SHG65652 SRC65652 TAY65652 TKU65652 TUQ65652 UEM65652 UOI65652 UYE65652 VIA65652 VRW65652 WBS65652 WLO65652 WVK65652 C131188 IY131188 SU131188 ACQ131188 AMM131188 AWI131188 BGE131188 BQA131188 BZW131188 CJS131188 CTO131188 DDK131188 DNG131188 DXC131188 EGY131188 EQU131188 FAQ131188 FKM131188 FUI131188 GEE131188 GOA131188 GXW131188 HHS131188 HRO131188 IBK131188 ILG131188 IVC131188 JEY131188 JOU131188 JYQ131188 KIM131188 KSI131188 LCE131188 LMA131188 LVW131188 MFS131188 MPO131188 MZK131188 NJG131188 NTC131188 OCY131188 OMU131188 OWQ131188 PGM131188 PQI131188 QAE131188 QKA131188 QTW131188 RDS131188 RNO131188 RXK131188 SHG131188 SRC131188 TAY131188 TKU131188 TUQ131188 UEM131188 UOI131188 UYE131188 VIA131188 VRW131188 WBS131188 WLO131188 WVK131188 C196724 IY196724 SU196724 ACQ196724 AMM196724 AWI196724 BGE196724 BQA196724 BZW196724 CJS196724 CTO196724 DDK196724 DNG196724 DXC196724 EGY196724 EQU196724 FAQ196724 FKM196724 FUI196724 GEE196724 GOA196724 GXW196724 HHS196724 HRO196724 IBK196724 ILG196724 IVC196724 JEY196724 JOU196724 JYQ196724 KIM196724 KSI196724 LCE196724 LMA196724 LVW196724 MFS196724 MPO196724 MZK196724 NJG196724 NTC196724 OCY196724 OMU196724 OWQ196724 PGM196724 PQI196724 QAE196724 QKA196724 QTW196724 RDS196724 RNO196724 RXK196724 SHG196724 SRC196724 TAY196724 TKU196724 TUQ196724 UEM196724 UOI196724 UYE196724 VIA196724 VRW196724 WBS196724 WLO196724 WVK196724 C262260 IY262260 SU262260 ACQ262260 AMM262260 AWI262260 BGE262260 BQA262260 BZW262260 CJS262260 CTO262260 DDK262260 DNG262260 DXC262260 EGY262260 EQU262260 FAQ262260 FKM262260 FUI262260 GEE262260 GOA262260 GXW262260 HHS262260 HRO262260 IBK262260 ILG262260 IVC262260 JEY262260 JOU262260 JYQ262260 KIM262260 KSI262260 LCE262260 LMA262260 LVW262260 MFS262260 MPO262260 MZK262260 NJG262260 NTC262260 OCY262260 OMU262260 OWQ262260 PGM262260 PQI262260 QAE262260 QKA262260 QTW262260 RDS262260 RNO262260 RXK262260 SHG262260 SRC262260 TAY262260 TKU262260 TUQ262260 UEM262260 UOI262260 UYE262260 VIA262260 VRW262260 WBS262260 WLO262260 WVK262260 C327796 IY327796 SU327796 ACQ327796 AMM327796 AWI327796 BGE327796 BQA327796 BZW327796 CJS327796 CTO327796 DDK327796 DNG327796 DXC327796 EGY327796 EQU327796 FAQ327796 FKM327796 FUI327796 GEE327796 GOA327796 GXW327796 HHS327796 HRO327796 IBK327796 ILG327796 IVC327796 JEY327796 JOU327796 JYQ327796 KIM327796 KSI327796 LCE327796 LMA327796 LVW327796 MFS327796 MPO327796 MZK327796 NJG327796 NTC327796 OCY327796 OMU327796 OWQ327796 PGM327796 PQI327796 QAE327796 QKA327796 QTW327796 RDS327796 RNO327796 RXK327796 SHG327796 SRC327796 TAY327796 TKU327796 TUQ327796 UEM327796 UOI327796 UYE327796 VIA327796 VRW327796 WBS327796 WLO327796 WVK327796 C393332 IY393332 SU393332 ACQ393332 AMM393332 AWI393332 BGE393332 BQA393332 BZW393332 CJS393332 CTO393332 DDK393332 DNG393332 DXC393332 EGY393332 EQU393332 FAQ393332 FKM393332 FUI393332 GEE393332 GOA393332 GXW393332 HHS393332 HRO393332 IBK393332 ILG393332 IVC393332 JEY393332 JOU393332 JYQ393332 KIM393332 KSI393332 LCE393332 LMA393332 LVW393332 MFS393332 MPO393332 MZK393332 NJG393332 NTC393332 OCY393332 OMU393332 OWQ393332 PGM393332 PQI393332 QAE393332 QKA393332 QTW393332 RDS393332 RNO393332 RXK393332 SHG393332 SRC393332 TAY393332 TKU393332 TUQ393332 UEM393332 UOI393332 UYE393332 VIA393332 VRW393332 WBS393332 WLO393332 WVK393332 C458868 IY458868 SU458868 ACQ458868 AMM458868 AWI458868 BGE458868 BQA458868 BZW458868 CJS458868 CTO458868 DDK458868 DNG458868 DXC458868 EGY458868 EQU458868 FAQ458868 FKM458868 FUI458868 GEE458868 GOA458868 GXW458868 HHS458868 HRO458868 IBK458868 ILG458868 IVC458868 JEY458868 JOU458868 JYQ458868 KIM458868 KSI458868 LCE458868 LMA458868 LVW458868 MFS458868 MPO458868 MZK458868 NJG458868 NTC458868 OCY458868 OMU458868 OWQ458868 PGM458868 PQI458868 QAE458868 QKA458868 QTW458868 RDS458868 RNO458868 RXK458868 SHG458868 SRC458868 TAY458868 TKU458868 TUQ458868 UEM458868 UOI458868 UYE458868 VIA458868 VRW458868 WBS458868 WLO458868 WVK458868 C524404 IY524404 SU524404 ACQ524404 AMM524404 AWI524404 BGE524404 BQA524404 BZW524404 CJS524404 CTO524404 DDK524404 DNG524404 DXC524404 EGY524404 EQU524404 FAQ524404 FKM524404 FUI524404 GEE524404 GOA524404 GXW524404 HHS524404 HRO524404 IBK524404 ILG524404 IVC524404 JEY524404 JOU524404 JYQ524404 KIM524404 KSI524404 LCE524404 LMA524404 LVW524404 MFS524404 MPO524404 MZK524404 NJG524404 NTC524404 OCY524404 OMU524404 OWQ524404 PGM524404 PQI524404 QAE524404 QKA524404 QTW524404 RDS524404 RNO524404 RXK524404 SHG524404 SRC524404 TAY524404 TKU524404 TUQ524404 UEM524404 UOI524404 UYE524404 VIA524404 VRW524404 WBS524404 WLO524404 WVK524404 C589940 IY589940 SU589940 ACQ589940 AMM589940 AWI589940 BGE589940 BQA589940 BZW589940 CJS589940 CTO589940 DDK589940 DNG589940 DXC589940 EGY589940 EQU589940 FAQ589940 FKM589940 FUI589940 GEE589940 GOA589940 GXW589940 HHS589940 HRO589940 IBK589940 ILG589940 IVC589940 JEY589940 JOU589940 JYQ589940 KIM589940 KSI589940 LCE589940 LMA589940 LVW589940 MFS589940 MPO589940 MZK589940 NJG589940 NTC589940 OCY589940 OMU589940 OWQ589940 PGM589940 PQI589940 QAE589940 QKA589940 QTW589940 RDS589940 RNO589940 RXK589940 SHG589940 SRC589940 TAY589940 TKU589940 TUQ589940 UEM589940 UOI589940 UYE589940 VIA589940 VRW589940 WBS589940 WLO589940 WVK589940 C655476 IY655476 SU655476 ACQ655476 AMM655476 AWI655476 BGE655476 BQA655476 BZW655476 CJS655476 CTO655476 DDK655476 DNG655476 DXC655476 EGY655476 EQU655476 FAQ655476 FKM655476 FUI655476 GEE655476 GOA655476 GXW655476 HHS655476 HRO655476 IBK655476 ILG655476 IVC655476 JEY655476 JOU655476 JYQ655476 KIM655476 KSI655476 LCE655476 LMA655476 LVW655476 MFS655476 MPO655476 MZK655476 NJG655476 NTC655476 OCY655476 OMU655476 OWQ655476 PGM655476 PQI655476 QAE655476 QKA655476 QTW655476 RDS655476 RNO655476 RXK655476 SHG655476 SRC655476 TAY655476 TKU655476 TUQ655476 UEM655476 UOI655476 UYE655476 VIA655476 VRW655476 WBS655476 WLO655476 WVK655476 C721012 IY721012 SU721012 ACQ721012 AMM721012 AWI721012 BGE721012 BQA721012 BZW721012 CJS721012 CTO721012 DDK721012 DNG721012 DXC721012 EGY721012 EQU721012 FAQ721012 FKM721012 FUI721012 GEE721012 GOA721012 GXW721012 HHS721012 HRO721012 IBK721012 ILG721012 IVC721012 JEY721012 JOU721012 JYQ721012 KIM721012 KSI721012 LCE721012 LMA721012 LVW721012 MFS721012 MPO721012 MZK721012 NJG721012 NTC721012 OCY721012 OMU721012 OWQ721012 PGM721012 PQI721012 QAE721012 QKA721012 QTW721012 RDS721012 RNO721012 RXK721012 SHG721012 SRC721012 TAY721012 TKU721012 TUQ721012 UEM721012 UOI721012 UYE721012 VIA721012 VRW721012 WBS721012 WLO721012 WVK721012 C786548 IY786548 SU786548 ACQ786548 AMM786548 AWI786548 BGE786548 BQA786548 BZW786548 CJS786548 CTO786548 DDK786548 DNG786548 DXC786548 EGY786548 EQU786548 FAQ786548 FKM786548 FUI786548 GEE786548 GOA786548 GXW786548 HHS786548 HRO786548 IBK786548 ILG786548 IVC786548 JEY786548 JOU786548 JYQ786548 KIM786548 KSI786548 LCE786548 LMA786548 LVW786548 MFS786548 MPO786548 MZK786548 NJG786548 NTC786548 OCY786548 OMU786548 OWQ786548 PGM786548 PQI786548 QAE786548 QKA786548 QTW786548 RDS786548 RNO786548 RXK786548 SHG786548 SRC786548 TAY786548 TKU786548 TUQ786548 UEM786548 UOI786548 UYE786548 VIA786548 VRW786548 WBS786548 WLO786548 WVK786548 C852084 IY852084 SU852084 ACQ852084 AMM852084 AWI852084 BGE852084 BQA852084 BZW852084 CJS852084 CTO852084 DDK852084 DNG852084 DXC852084 EGY852084 EQU852084 FAQ852084 FKM852084 FUI852084 GEE852084 GOA852084 GXW852084 HHS852084 HRO852084 IBK852084 ILG852084 IVC852084 JEY852084 JOU852084 JYQ852084 KIM852084 KSI852084 LCE852084 LMA852084 LVW852084 MFS852084 MPO852084 MZK852084 NJG852084 NTC852084 OCY852084 OMU852084 OWQ852084 PGM852084 PQI852084 QAE852084 QKA852084 QTW852084 RDS852084 RNO852084 RXK852084 SHG852084 SRC852084 TAY852084 TKU852084 TUQ852084 UEM852084 UOI852084 UYE852084 VIA852084 VRW852084 WBS852084 WLO852084 WVK852084 C917620 IY917620 SU917620 ACQ917620 AMM917620 AWI917620 BGE917620 BQA917620 BZW917620 CJS917620 CTO917620 DDK917620 DNG917620 DXC917620 EGY917620 EQU917620 FAQ917620 FKM917620 FUI917620 GEE917620 GOA917620 GXW917620 HHS917620 HRO917620 IBK917620 ILG917620 IVC917620 JEY917620 JOU917620 JYQ917620 KIM917620 KSI917620 LCE917620 LMA917620 LVW917620 MFS917620 MPO917620 MZK917620 NJG917620 NTC917620 OCY917620 OMU917620 OWQ917620 PGM917620 PQI917620 QAE917620 QKA917620 QTW917620 RDS917620 RNO917620 RXK917620 SHG917620 SRC917620 TAY917620 TKU917620 TUQ917620 UEM917620 UOI917620 UYE917620 VIA917620 VRW917620 WBS917620 WLO917620 WVK917620 C983156 IY983156 SU983156 ACQ983156 AMM983156 AWI983156 BGE983156 BQA983156 BZW983156 CJS983156 CTO983156 DDK983156 DNG983156 DXC983156 EGY983156 EQU983156 FAQ983156 FKM983156 FUI983156 GEE983156 GOA983156 GXW983156 HHS983156 HRO983156 IBK983156 ILG983156 IVC983156 JEY983156 JOU983156 JYQ983156 KIM983156 KSI983156 LCE983156 LMA983156 LVW983156 MFS983156 MPO983156 MZK983156 NJG983156 NTC983156 OCY983156 OMU983156 OWQ983156 PGM983156 PQI983156 QAE983156 QKA983156 QTW983156 RDS983156 RNO983156 RXK983156 SHG983156 SRC983156 TAY983156 TKU983156 TUQ983156 UEM983156 UOI983156 UYE983156 VIA983156 VRW983156 WBS983156 WLO983156 WVK983156 C121 IY121 SU121 ACQ121 AMM121 AWI121 BGE121 BQA121 BZW121 CJS121 CTO121 DDK121 DNG121 DXC121 EGY121 EQU121 FAQ121 FKM121 FUI121 GEE121 GOA121 GXW121 HHS121 HRO121 IBK121 ILG121 IVC121 JEY121 JOU121 JYQ121 KIM121 KSI121 LCE121 LMA121 LVW121 MFS121 MPO121 MZK121 NJG121 NTC121 OCY121 OMU121 OWQ121 PGM121 PQI121 QAE121 QKA121 QTW121 RDS121 RNO121 RXK121 SHG121 SRC121 TAY121 TKU121 TUQ121 UEM121 UOI121 UYE121 VIA121 VRW121 WBS121 WLO121 WVK121 C65659 IY65659 SU65659 ACQ65659 AMM65659 AWI65659 BGE65659 BQA65659 BZW65659 CJS65659 CTO65659 DDK65659 DNG65659 DXC65659 EGY65659 EQU65659 FAQ65659 FKM65659 FUI65659 GEE65659 GOA65659 GXW65659 HHS65659 HRO65659 IBK65659 ILG65659 IVC65659 JEY65659 JOU65659 JYQ65659 KIM65659 KSI65659 LCE65659 LMA65659 LVW65659 MFS65659 MPO65659 MZK65659 NJG65659 NTC65659 OCY65659 OMU65659 OWQ65659 PGM65659 PQI65659 QAE65659 QKA65659 QTW65659 RDS65659 RNO65659 RXK65659 SHG65659 SRC65659 TAY65659 TKU65659 TUQ65659 UEM65659 UOI65659 UYE65659 VIA65659 VRW65659 WBS65659 WLO65659 WVK65659 C131195 IY131195 SU131195 ACQ131195 AMM131195 AWI131195 BGE131195 BQA131195 BZW131195 CJS131195 CTO131195 DDK131195 DNG131195 DXC131195 EGY131195 EQU131195 FAQ131195 FKM131195 FUI131195 GEE131195 GOA131195 GXW131195 HHS131195 HRO131195 IBK131195 ILG131195 IVC131195 JEY131195 JOU131195 JYQ131195 KIM131195 KSI131195 LCE131195 LMA131195 LVW131195 MFS131195 MPO131195 MZK131195 NJG131195 NTC131195 OCY131195 OMU131195 OWQ131195 PGM131195 PQI131195 QAE131195 QKA131195 QTW131195 RDS131195 RNO131195 RXK131195 SHG131195 SRC131195 TAY131195 TKU131195 TUQ131195 UEM131195 UOI131195 UYE131195 VIA131195 VRW131195 WBS131195 WLO131195 WVK131195 C196731 IY196731 SU196731 ACQ196731 AMM196731 AWI196731 BGE196731 BQA196731 BZW196731 CJS196731 CTO196731 DDK196731 DNG196731 DXC196731 EGY196731 EQU196731 FAQ196731 FKM196731 FUI196731 GEE196731 GOA196731 GXW196731 HHS196731 HRO196731 IBK196731 ILG196731 IVC196731 JEY196731 JOU196731 JYQ196731 KIM196731 KSI196731 LCE196731 LMA196731 LVW196731 MFS196731 MPO196731 MZK196731 NJG196731 NTC196731 OCY196731 OMU196731 OWQ196731 PGM196731 PQI196731 QAE196731 QKA196731 QTW196731 RDS196731 RNO196731 RXK196731 SHG196731 SRC196731 TAY196731 TKU196731 TUQ196731 UEM196731 UOI196731 UYE196731 VIA196731 VRW196731 WBS196731 WLO196731 WVK196731 C262267 IY262267 SU262267 ACQ262267 AMM262267 AWI262267 BGE262267 BQA262267 BZW262267 CJS262267 CTO262267 DDK262267 DNG262267 DXC262267 EGY262267 EQU262267 FAQ262267 FKM262267 FUI262267 GEE262267 GOA262267 GXW262267 HHS262267 HRO262267 IBK262267 ILG262267 IVC262267 JEY262267 JOU262267 JYQ262267 KIM262267 KSI262267 LCE262267 LMA262267 LVW262267 MFS262267 MPO262267 MZK262267 NJG262267 NTC262267 OCY262267 OMU262267 OWQ262267 PGM262267 PQI262267 QAE262267 QKA262267 QTW262267 RDS262267 RNO262267 RXK262267 SHG262267 SRC262267 TAY262267 TKU262267 TUQ262267 UEM262267 UOI262267 UYE262267 VIA262267 VRW262267 WBS262267 WLO262267 WVK262267 C327803 IY327803 SU327803 ACQ327803 AMM327803 AWI327803 BGE327803 BQA327803 BZW327803 CJS327803 CTO327803 DDK327803 DNG327803 DXC327803 EGY327803 EQU327803 FAQ327803 FKM327803 FUI327803 GEE327803 GOA327803 GXW327803 HHS327803 HRO327803 IBK327803 ILG327803 IVC327803 JEY327803 JOU327803 JYQ327803 KIM327803 KSI327803 LCE327803 LMA327803 LVW327803 MFS327803 MPO327803 MZK327803 NJG327803 NTC327803 OCY327803 OMU327803 OWQ327803 PGM327803 PQI327803 QAE327803 QKA327803 QTW327803 RDS327803 RNO327803 RXK327803 SHG327803 SRC327803 TAY327803 TKU327803 TUQ327803 UEM327803 UOI327803 UYE327803 VIA327803 VRW327803 WBS327803 WLO327803 WVK327803 C393339 IY393339 SU393339 ACQ393339 AMM393339 AWI393339 BGE393339 BQA393339 BZW393339 CJS393339 CTO393339 DDK393339 DNG393339 DXC393339 EGY393339 EQU393339 FAQ393339 FKM393339 FUI393339 GEE393339 GOA393339 GXW393339 HHS393339 HRO393339 IBK393339 ILG393339 IVC393339 JEY393339 JOU393339 JYQ393339 KIM393339 KSI393339 LCE393339 LMA393339 LVW393339 MFS393339 MPO393339 MZK393339 NJG393339 NTC393339 OCY393339 OMU393339 OWQ393339 PGM393339 PQI393339 QAE393339 QKA393339 QTW393339 RDS393339 RNO393339 RXK393339 SHG393339 SRC393339 TAY393339 TKU393339 TUQ393339 UEM393339 UOI393339 UYE393339 VIA393339 VRW393339 WBS393339 WLO393339 WVK393339 C458875 IY458875 SU458875 ACQ458875 AMM458875 AWI458875 BGE458875 BQA458875 BZW458875 CJS458875 CTO458875 DDK458875 DNG458875 DXC458875 EGY458875 EQU458875 FAQ458875 FKM458875 FUI458875 GEE458875 GOA458875 GXW458875 HHS458875 HRO458875 IBK458875 ILG458875 IVC458875 JEY458875 JOU458875 JYQ458875 KIM458875 KSI458875 LCE458875 LMA458875 LVW458875 MFS458875 MPO458875 MZK458875 NJG458875 NTC458875 OCY458875 OMU458875 OWQ458875 PGM458875 PQI458875 QAE458875 QKA458875 QTW458875 RDS458875 RNO458875 RXK458875 SHG458875 SRC458875 TAY458875 TKU458875 TUQ458875 UEM458875 UOI458875 UYE458875 VIA458875 VRW458875 WBS458875 WLO458875 WVK458875 C524411 IY524411 SU524411 ACQ524411 AMM524411 AWI524411 BGE524411 BQA524411 BZW524411 CJS524411 CTO524411 DDK524411 DNG524411 DXC524411 EGY524411 EQU524411 FAQ524411 FKM524411 FUI524411 GEE524411 GOA524411 GXW524411 HHS524411 HRO524411 IBK524411 ILG524411 IVC524411 JEY524411 JOU524411 JYQ524411 KIM524411 KSI524411 LCE524411 LMA524411 LVW524411 MFS524411 MPO524411 MZK524411 NJG524411 NTC524411 OCY524411 OMU524411 OWQ524411 PGM524411 PQI524411 QAE524411 QKA524411 QTW524411 RDS524411 RNO524411 RXK524411 SHG524411 SRC524411 TAY524411 TKU524411 TUQ524411 UEM524411 UOI524411 UYE524411 VIA524411 VRW524411 WBS524411 WLO524411 WVK524411 C589947 IY589947 SU589947 ACQ589947 AMM589947 AWI589947 BGE589947 BQA589947 BZW589947 CJS589947 CTO589947 DDK589947 DNG589947 DXC589947 EGY589947 EQU589947 FAQ589947 FKM589947 FUI589947 GEE589947 GOA589947 GXW589947 HHS589947 HRO589947 IBK589947 ILG589947 IVC589947 JEY589947 JOU589947 JYQ589947 KIM589947 KSI589947 LCE589947 LMA589947 LVW589947 MFS589947 MPO589947 MZK589947 NJG589947 NTC589947 OCY589947 OMU589947 OWQ589947 PGM589947 PQI589947 QAE589947 QKA589947 QTW589947 RDS589947 RNO589947 RXK589947 SHG589947 SRC589947 TAY589947 TKU589947 TUQ589947 UEM589947 UOI589947 UYE589947 VIA589947 VRW589947 WBS589947 WLO589947 WVK589947 C655483 IY655483 SU655483 ACQ655483 AMM655483 AWI655483 BGE655483 BQA655483 BZW655483 CJS655483 CTO655483 DDK655483 DNG655483 DXC655483 EGY655483 EQU655483 FAQ655483 FKM655483 FUI655483 GEE655483 GOA655483 GXW655483 HHS655483 HRO655483 IBK655483 ILG655483 IVC655483 JEY655483 JOU655483 JYQ655483 KIM655483 KSI655483 LCE655483 LMA655483 LVW655483 MFS655483 MPO655483 MZK655483 NJG655483 NTC655483 OCY655483 OMU655483 OWQ655483 PGM655483 PQI655483 QAE655483 QKA655483 QTW655483 RDS655483 RNO655483 RXK655483 SHG655483 SRC655483 TAY655483 TKU655483 TUQ655483 UEM655483 UOI655483 UYE655483 VIA655483 VRW655483 WBS655483 WLO655483 WVK655483 C721019 IY721019 SU721019 ACQ721019 AMM721019 AWI721019 BGE721019 BQA721019 BZW721019 CJS721019 CTO721019 DDK721019 DNG721019 DXC721019 EGY721019 EQU721019 FAQ721019 FKM721019 FUI721019 GEE721019 GOA721019 GXW721019 HHS721019 HRO721019 IBK721019 ILG721019 IVC721019 JEY721019 JOU721019 JYQ721019 KIM721019 KSI721019 LCE721019 LMA721019 LVW721019 MFS721019 MPO721019 MZK721019 NJG721019 NTC721019 OCY721019 OMU721019 OWQ721019 PGM721019 PQI721019 QAE721019 QKA721019 QTW721019 RDS721019 RNO721019 RXK721019 SHG721019 SRC721019 TAY721019 TKU721019 TUQ721019 UEM721019 UOI721019 UYE721019 VIA721019 VRW721019 WBS721019 WLO721019 WVK721019 C786555 IY786555 SU786555 ACQ786555 AMM786555 AWI786555 BGE786555 BQA786555 BZW786555 CJS786555 CTO786555 DDK786555 DNG786555 DXC786555 EGY786555 EQU786555 FAQ786555 FKM786555 FUI786555 GEE786555 GOA786555 GXW786555 HHS786555 HRO786555 IBK786555 ILG786555 IVC786555 JEY786555 JOU786555 JYQ786555 KIM786555 KSI786555 LCE786555 LMA786555 LVW786555 MFS786555 MPO786555 MZK786555 NJG786555 NTC786555 OCY786555 OMU786555 OWQ786555 PGM786555 PQI786555 QAE786555 QKA786555 QTW786555 RDS786555 RNO786555 RXK786555 SHG786555 SRC786555 TAY786555 TKU786555 TUQ786555 UEM786555 UOI786555 UYE786555 VIA786555 VRW786555 WBS786555 WLO786555 WVK786555 C852091 IY852091 SU852091 ACQ852091 AMM852091 AWI852091 BGE852091 BQA852091 BZW852091 CJS852091 CTO852091 DDK852091 DNG852091 DXC852091 EGY852091 EQU852091 FAQ852091 FKM852091 FUI852091 GEE852091 GOA852091 GXW852091 HHS852091 HRO852091 IBK852091 ILG852091 IVC852091 JEY852091 JOU852091 JYQ852091 KIM852091 KSI852091 LCE852091 LMA852091 LVW852091 MFS852091 MPO852091 MZK852091 NJG852091 NTC852091 OCY852091 OMU852091 OWQ852091 PGM852091 PQI852091 QAE852091 QKA852091 QTW852091 RDS852091 RNO852091 RXK852091 SHG852091 SRC852091 TAY852091 TKU852091 TUQ852091 UEM852091 UOI852091 UYE852091 VIA852091 VRW852091 WBS852091 WLO852091 WVK852091 C917627 IY917627 SU917627 ACQ917627 AMM917627 AWI917627 BGE917627 BQA917627 BZW917627 CJS917627 CTO917627 DDK917627 DNG917627 DXC917627 EGY917627 EQU917627 FAQ917627 FKM917627 FUI917627 GEE917627 GOA917627 GXW917627 HHS917627 HRO917627 IBK917627 ILG917627 IVC917627 JEY917627 JOU917627 JYQ917627 KIM917627 KSI917627 LCE917627 LMA917627 LVW917627 MFS917627 MPO917627 MZK917627 NJG917627 NTC917627 OCY917627 OMU917627 OWQ917627 PGM917627 PQI917627 QAE917627 QKA917627 QTW917627 RDS917627 RNO917627 RXK917627 SHG917627 SRC917627 TAY917627 TKU917627 TUQ917627 UEM917627 UOI917627 UYE917627 VIA917627 VRW917627 WBS917627 WLO917627 WVK917627 C983163 IY983163 SU983163 ACQ983163 AMM983163 AWI983163 BGE983163 BQA983163 BZW983163 CJS983163 CTO983163 DDK983163 DNG983163 DXC983163 EGY983163 EQU983163 FAQ983163 FKM983163 FUI983163 GEE983163 GOA983163 GXW983163 HHS983163 HRO983163 IBK983163 ILG983163 IVC983163 JEY983163 JOU983163 JYQ983163 KIM983163 KSI983163 LCE983163 LMA983163 LVW983163 MFS983163 MPO983163 MZK983163 NJG983163 NTC983163 OCY983163 OMU983163 OWQ983163 PGM983163 PQI983163 QAE983163 QKA983163 QTW983163 RDS983163 RNO983163 RXK983163 SHG983163 SRC983163 TAY983163 TKU983163 TUQ983163 UEM983163 UOI983163 UYE983163 VIA983163 VRW983163 WBS983163 WLO983163 WVK983163" xr:uid="{1ED21036-F8EA-4942-B29D-F9EB0970372B}">
      <formula1>$AA$3</formula1>
    </dataValidation>
    <dataValidation type="list" allowBlank="1" showInputMessage="1" showErrorMessage="1" sqref="I7 JE7 TA7 ACW7 AMS7 AWO7 BGK7 BQG7 CAC7 CJY7 CTU7 DDQ7 DNM7 DXI7 EHE7 ERA7 FAW7 FKS7 FUO7 GEK7 GOG7 GYC7 HHY7 HRU7 IBQ7 ILM7 IVI7 JFE7 JPA7 JYW7 KIS7 KSO7 LCK7 LMG7 LWC7 MFY7 MPU7 MZQ7 NJM7 NTI7 ODE7 ONA7 OWW7 PGS7 PQO7 QAK7 QKG7 QUC7 RDY7 RNU7 RXQ7 SHM7 SRI7 TBE7 TLA7 TUW7 UES7 UOO7 UYK7 VIG7 VSC7 WBY7 WLU7 WVQ7 I65540 JE65540 TA65540 ACW65540 AMS65540 AWO65540 BGK65540 BQG65540 CAC65540 CJY65540 CTU65540 DDQ65540 DNM65540 DXI65540 EHE65540 ERA65540 FAW65540 FKS65540 FUO65540 GEK65540 GOG65540 GYC65540 HHY65540 HRU65540 IBQ65540 ILM65540 IVI65540 JFE65540 JPA65540 JYW65540 KIS65540 KSO65540 LCK65540 LMG65540 LWC65540 MFY65540 MPU65540 MZQ65540 NJM65540 NTI65540 ODE65540 ONA65540 OWW65540 PGS65540 PQO65540 QAK65540 QKG65540 QUC65540 RDY65540 RNU65540 RXQ65540 SHM65540 SRI65540 TBE65540 TLA65540 TUW65540 UES65540 UOO65540 UYK65540 VIG65540 VSC65540 WBY65540 WLU65540 WVQ65540 I131076 JE131076 TA131076 ACW131076 AMS131076 AWO131076 BGK131076 BQG131076 CAC131076 CJY131076 CTU131076 DDQ131076 DNM131076 DXI131076 EHE131076 ERA131076 FAW131076 FKS131076 FUO131076 GEK131076 GOG131076 GYC131076 HHY131076 HRU131076 IBQ131076 ILM131076 IVI131076 JFE131076 JPA131076 JYW131076 KIS131076 KSO131076 LCK131076 LMG131076 LWC131076 MFY131076 MPU131076 MZQ131076 NJM131076 NTI131076 ODE131076 ONA131076 OWW131076 PGS131076 PQO131076 QAK131076 QKG131076 QUC131076 RDY131076 RNU131076 RXQ131076 SHM131076 SRI131076 TBE131076 TLA131076 TUW131076 UES131076 UOO131076 UYK131076 VIG131076 VSC131076 WBY131076 WLU131076 WVQ131076 I196612 JE196612 TA196612 ACW196612 AMS196612 AWO196612 BGK196612 BQG196612 CAC196612 CJY196612 CTU196612 DDQ196612 DNM196612 DXI196612 EHE196612 ERA196612 FAW196612 FKS196612 FUO196612 GEK196612 GOG196612 GYC196612 HHY196612 HRU196612 IBQ196612 ILM196612 IVI196612 JFE196612 JPA196612 JYW196612 KIS196612 KSO196612 LCK196612 LMG196612 LWC196612 MFY196612 MPU196612 MZQ196612 NJM196612 NTI196612 ODE196612 ONA196612 OWW196612 PGS196612 PQO196612 QAK196612 QKG196612 QUC196612 RDY196612 RNU196612 RXQ196612 SHM196612 SRI196612 TBE196612 TLA196612 TUW196612 UES196612 UOO196612 UYK196612 VIG196612 VSC196612 WBY196612 WLU196612 WVQ196612 I262148 JE262148 TA262148 ACW262148 AMS262148 AWO262148 BGK262148 BQG262148 CAC262148 CJY262148 CTU262148 DDQ262148 DNM262148 DXI262148 EHE262148 ERA262148 FAW262148 FKS262148 FUO262148 GEK262148 GOG262148 GYC262148 HHY262148 HRU262148 IBQ262148 ILM262148 IVI262148 JFE262148 JPA262148 JYW262148 KIS262148 KSO262148 LCK262148 LMG262148 LWC262148 MFY262148 MPU262148 MZQ262148 NJM262148 NTI262148 ODE262148 ONA262148 OWW262148 PGS262148 PQO262148 QAK262148 QKG262148 QUC262148 RDY262148 RNU262148 RXQ262148 SHM262148 SRI262148 TBE262148 TLA262148 TUW262148 UES262148 UOO262148 UYK262148 VIG262148 VSC262148 WBY262148 WLU262148 WVQ262148 I327684 JE327684 TA327684 ACW327684 AMS327684 AWO327684 BGK327684 BQG327684 CAC327684 CJY327684 CTU327684 DDQ327684 DNM327684 DXI327684 EHE327684 ERA327684 FAW327684 FKS327684 FUO327684 GEK327684 GOG327684 GYC327684 HHY327684 HRU327684 IBQ327684 ILM327684 IVI327684 JFE327684 JPA327684 JYW327684 KIS327684 KSO327684 LCK327684 LMG327684 LWC327684 MFY327684 MPU327684 MZQ327684 NJM327684 NTI327684 ODE327684 ONA327684 OWW327684 PGS327684 PQO327684 QAK327684 QKG327684 QUC327684 RDY327684 RNU327684 RXQ327684 SHM327684 SRI327684 TBE327684 TLA327684 TUW327684 UES327684 UOO327684 UYK327684 VIG327684 VSC327684 WBY327684 WLU327684 WVQ327684 I393220 JE393220 TA393220 ACW393220 AMS393220 AWO393220 BGK393220 BQG393220 CAC393220 CJY393220 CTU393220 DDQ393220 DNM393220 DXI393220 EHE393220 ERA393220 FAW393220 FKS393220 FUO393220 GEK393220 GOG393220 GYC393220 HHY393220 HRU393220 IBQ393220 ILM393220 IVI393220 JFE393220 JPA393220 JYW393220 KIS393220 KSO393220 LCK393220 LMG393220 LWC393220 MFY393220 MPU393220 MZQ393220 NJM393220 NTI393220 ODE393220 ONA393220 OWW393220 PGS393220 PQO393220 QAK393220 QKG393220 QUC393220 RDY393220 RNU393220 RXQ393220 SHM393220 SRI393220 TBE393220 TLA393220 TUW393220 UES393220 UOO393220 UYK393220 VIG393220 VSC393220 WBY393220 WLU393220 WVQ393220 I458756 JE458756 TA458756 ACW458756 AMS458756 AWO458756 BGK458756 BQG458756 CAC458756 CJY458756 CTU458756 DDQ458756 DNM458756 DXI458756 EHE458756 ERA458756 FAW458756 FKS458756 FUO458756 GEK458756 GOG458756 GYC458756 HHY458756 HRU458756 IBQ458756 ILM458756 IVI458756 JFE458756 JPA458756 JYW458756 KIS458756 KSO458756 LCK458756 LMG458756 LWC458756 MFY458756 MPU458756 MZQ458756 NJM458756 NTI458756 ODE458756 ONA458756 OWW458756 PGS458756 PQO458756 QAK458756 QKG458756 QUC458756 RDY458756 RNU458756 RXQ458756 SHM458756 SRI458756 TBE458756 TLA458756 TUW458756 UES458756 UOO458756 UYK458756 VIG458756 VSC458756 WBY458756 WLU458756 WVQ458756 I524292 JE524292 TA524292 ACW524292 AMS524292 AWO524292 BGK524292 BQG524292 CAC524292 CJY524292 CTU524292 DDQ524292 DNM524292 DXI524292 EHE524292 ERA524292 FAW524292 FKS524292 FUO524292 GEK524292 GOG524292 GYC524292 HHY524292 HRU524292 IBQ524292 ILM524292 IVI524292 JFE524292 JPA524292 JYW524292 KIS524292 KSO524292 LCK524292 LMG524292 LWC524292 MFY524292 MPU524292 MZQ524292 NJM524292 NTI524292 ODE524292 ONA524292 OWW524292 PGS524292 PQO524292 QAK524292 QKG524292 QUC524292 RDY524292 RNU524292 RXQ524292 SHM524292 SRI524292 TBE524292 TLA524292 TUW524292 UES524292 UOO524292 UYK524292 VIG524292 VSC524292 WBY524292 WLU524292 WVQ524292 I589828 JE589828 TA589828 ACW589828 AMS589828 AWO589828 BGK589828 BQG589828 CAC589828 CJY589828 CTU589828 DDQ589828 DNM589828 DXI589828 EHE589828 ERA589828 FAW589828 FKS589828 FUO589828 GEK589828 GOG589828 GYC589828 HHY589828 HRU589828 IBQ589828 ILM589828 IVI589828 JFE589828 JPA589828 JYW589828 KIS589828 KSO589828 LCK589828 LMG589828 LWC589828 MFY589828 MPU589828 MZQ589828 NJM589828 NTI589828 ODE589828 ONA589828 OWW589828 PGS589828 PQO589828 QAK589828 QKG589828 QUC589828 RDY589828 RNU589828 RXQ589828 SHM589828 SRI589828 TBE589828 TLA589828 TUW589828 UES589828 UOO589828 UYK589828 VIG589828 VSC589828 WBY589828 WLU589828 WVQ589828 I655364 JE655364 TA655364 ACW655364 AMS655364 AWO655364 BGK655364 BQG655364 CAC655364 CJY655364 CTU655364 DDQ655364 DNM655364 DXI655364 EHE655364 ERA655364 FAW655364 FKS655364 FUO655364 GEK655364 GOG655364 GYC655364 HHY655364 HRU655364 IBQ655364 ILM655364 IVI655364 JFE655364 JPA655364 JYW655364 KIS655364 KSO655364 LCK655364 LMG655364 LWC655364 MFY655364 MPU655364 MZQ655364 NJM655364 NTI655364 ODE655364 ONA655364 OWW655364 PGS655364 PQO655364 QAK655364 QKG655364 QUC655364 RDY655364 RNU655364 RXQ655364 SHM655364 SRI655364 TBE655364 TLA655364 TUW655364 UES655364 UOO655364 UYK655364 VIG655364 VSC655364 WBY655364 WLU655364 WVQ655364 I720900 JE720900 TA720900 ACW720900 AMS720900 AWO720900 BGK720900 BQG720900 CAC720900 CJY720900 CTU720900 DDQ720900 DNM720900 DXI720900 EHE720900 ERA720900 FAW720900 FKS720900 FUO720900 GEK720900 GOG720900 GYC720900 HHY720900 HRU720900 IBQ720900 ILM720900 IVI720900 JFE720900 JPA720900 JYW720900 KIS720900 KSO720900 LCK720900 LMG720900 LWC720900 MFY720900 MPU720900 MZQ720900 NJM720900 NTI720900 ODE720900 ONA720900 OWW720900 PGS720900 PQO720900 QAK720900 QKG720900 QUC720900 RDY720900 RNU720900 RXQ720900 SHM720900 SRI720900 TBE720900 TLA720900 TUW720900 UES720900 UOO720900 UYK720900 VIG720900 VSC720900 WBY720900 WLU720900 WVQ720900 I786436 JE786436 TA786436 ACW786436 AMS786436 AWO786436 BGK786436 BQG786436 CAC786436 CJY786436 CTU786436 DDQ786436 DNM786436 DXI786436 EHE786436 ERA786436 FAW786436 FKS786436 FUO786436 GEK786436 GOG786436 GYC786436 HHY786436 HRU786436 IBQ786436 ILM786436 IVI786436 JFE786436 JPA786436 JYW786436 KIS786436 KSO786436 LCK786436 LMG786436 LWC786436 MFY786436 MPU786436 MZQ786436 NJM786436 NTI786436 ODE786436 ONA786436 OWW786436 PGS786436 PQO786436 QAK786436 QKG786436 QUC786436 RDY786436 RNU786436 RXQ786436 SHM786436 SRI786436 TBE786436 TLA786436 TUW786436 UES786436 UOO786436 UYK786436 VIG786436 VSC786436 WBY786436 WLU786436 WVQ786436 I851972 JE851972 TA851972 ACW851972 AMS851972 AWO851972 BGK851972 BQG851972 CAC851972 CJY851972 CTU851972 DDQ851972 DNM851972 DXI851972 EHE851972 ERA851972 FAW851972 FKS851972 FUO851972 GEK851972 GOG851972 GYC851972 HHY851972 HRU851972 IBQ851972 ILM851972 IVI851972 JFE851972 JPA851972 JYW851972 KIS851972 KSO851972 LCK851972 LMG851972 LWC851972 MFY851972 MPU851972 MZQ851972 NJM851972 NTI851972 ODE851972 ONA851972 OWW851972 PGS851972 PQO851972 QAK851972 QKG851972 QUC851972 RDY851972 RNU851972 RXQ851972 SHM851972 SRI851972 TBE851972 TLA851972 TUW851972 UES851972 UOO851972 UYK851972 VIG851972 VSC851972 WBY851972 WLU851972 WVQ851972 I917508 JE917508 TA917508 ACW917508 AMS917508 AWO917508 BGK917508 BQG917508 CAC917508 CJY917508 CTU917508 DDQ917508 DNM917508 DXI917508 EHE917508 ERA917508 FAW917508 FKS917508 FUO917508 GEK917508 GOG917508 GYC917508 HHY917508 HRU917508 IBQ917508 ILM917508 IVI917508 JFE917508 JPA917508 JYW917508 KIS917508 KSO917508 LCK917508 LMG917508 LWC917508 MFY917508 MPU917508 MZQ917508 NJM917508 NTI917508 ODE917508 ONA917508 OWW917508 PGS917508 PQO917508 QAK917508 QKG917508 QUC917508 RDY917508 RNU917508 RXQ917508 SHM917508 SRI917508 TBE917508 TLA917508 TUW917508 UES917508 UOO917508 UYK917508 VIG917508 VSC917508 WBY917508 WLU917508 WVQ917508 I983044 JE983044 TA983044 ACW983044 AMS983044 AWO983044 BGK983044 BQG983044 CAC983044 CJY983044 CTU983044 DDQ983044 DNM983044 DXI983044 EHE983044 ERA983044 FAW983044 FKS983044 FUO983044 GEK983044 GOG983044 GYC983044 HHY983044 HRU983044 IBQ983044 ILM983044 IVI983044 JFE983044 JPA983044 JYW983044 KIS983044 KSO983044 LCK983044 LMG983044 LWC983044 MFY983044 MPU983044 MZQ983044 NJM983044 NTI983044 ODE983044 ONA983044 OWW983044 PGS983044 PQO983044 QAK983044 QKG983044 QUC983044 RDY983044 RNU983044 RXQ983044 SHM983044 SRI983044 TBE983044 TLA983044 TUW983044 UES983044 UOO983044 UYK983044 VIG983044 VSC983044 WBY983044 WLU983044 WVQ983044 V59:Y62 JR59:JU62 TN59:TQ62 ADJ59:ADM62 ANF59:ANI62 AXB59:AXE62 BGX59:BHA62 BQT59:BQW62 CAP59:CAS62 CKL59:CKO62 CUH59:CUK62 DED59:DEG62 DNZ59:DOC62 DXV59:DXY62 EHR59:EHU62 ERN59:ERQ62 FBJ59:FBM62 FLF59:FLI62 FVB59:FVE62 GEX59:GFA62 GOT59:GOW62 GYP59:GYS62 HIL59:HIO62 HSH59:HSK62 ICD59:ICG62 ILZ59:IMC62 IVV59:IVY62 JFR59:JFU62 JPN59:JPQ62 JZJ59:JZM62 KJF59:KJI62 KTB59:KTE62 LCX59:LDA62 LMT59:LMW62 LWP59:LWS62 MGL59:MGO62 MQH59:MQK62 NAD59:NAG62 NJZ59:NKC62 NTV59:NTY62 ODR59:ODU62 ONN59:ONQ62 OXJ59:OXM62 PHF59:PHI62 PRB59:PRE62 QAX59:QBA62 QKT59:QKW62 QUP59:QUS62 REL59:REO62 ROH59:ROK62 RYD59:RYG62 SHZ59:SIC62 SRV59:SRY62 TBR59:TBU62 TLN59:TLQ62 TVJ59:TVM62 UFF59:UFI62 UPB59:UPE62 UYX59:UZA62 VIT59:VIW62 VSP59:VSS62 WCL59:WCO62 WMH59:WMK62 WWD59:WWG62 V65592:Y65595 JR65592:JU65595 TN65592:TQ65595 ADJ65592:ADM65595 ANF65592:ANI65595 AXB65592:AXE65595 BGX65592:BHA65595 BQT65592:BQW65595 CAP65592:CAS65595 CKL65592:CKO65595 CUH65592:CUK65595 DED65592:DEG65595 DNZ65592:DOC65595 DXV65592:DXY65595 EHR65592:EHU65595 ERN65592:ERQ65595 FBJ65592:FBM65595 FLF65592:FLI65595 FVB65592:FVE65595 GEX65592:GFA65595 GOT65592:GOW65595 GYP65592:GYS65595 HIL65592:HIO65595 HSH65592:HSK65595 ICD65592:ICG65595 ILZ65592:IMC65595 IVV65592:IVY65595 JFR65592:JFU65595 JPN65592:JPQ65595 JZJ65592:JZM65595 KJF65592:KJI65595 KTB65592:KTE65595 LCX65592:LDA65595 LMT65592:LMW65595 LWP65592:LWS65595 MGL65592:MGO65595 MQH65592:MQK65595 NAD65592:NAG65595 NJZ65592:NKC65595 NTV65592:NTY65595 ODR65592:ODU65595 ONN65592:ONQ65595 OXJ65592:OXM65595 PHF65592:PHI65595 PRB65592:PRE65595 QAX65592:QBA65595 QKT65592:QKW65595 QUP65592:QUS65595 REL65592:REO65595 ROH65592:ROK65595 RYD65592:RYG65595 SHZ65592:SIC65595 SRV65592:SRY65595 TBR65592:TBU65595 TLN65592:TLQ65595 TVJ65592:TVM65595 UFF65592:UFI65595 UPB65592:UPE65595 UYX65592:UZA65595 VIT65592:VIW65595 VSP65592:VSS65595 WCL65592:WCO65595 WMH65592:WMK65595 WWD65592:WWG65595 V131128:Y131131 JR131128:JU131131 TN131128:TQ131131 ADJ131128:ADM131131 ANF131128:ANI131131 AXB131128:AXE131131 BGX131128:BHA131131 BQT131128:BQW131131 CAP131128:CAS131131 CKL131128:CKO131131 CUH131128:CUK131131 DED131128:DEG131131 DNZ131128:DOC131131 DXV131128:DXY131131 EHR131128:EHU131131 ERN131128:ERQ131131 FBJ131128:FBM131131 FLF131128:FLI131131 FVB131128:FVE131131 GEX131128:GFA131131 GOT131128:GOW131131 GYP131128:GYS131131 HIL131128:HIO131131 HSH131128:HSK131131 ICD131128:ICG131131 ILZ131128:IMC131131 IVV131128:IVY131131 JFR131128:JFU131131 JPN131128:JPQ131131 JZJ131128:JZM131131 KJF131128:KJI131131 KTB131128:KTE131131 LCX131128:LDA131131 LMT131128:LMW131131 LWP131128:LWS131131 MGL131128:MGO131131 MQH131128:MQK131131 NAD131128:NAG131131 NJZ131128:NKC131131 NTV131128:NTY131131 ODR131128:ODU131131 ONN131128:ONQ131131 OXJ131128:OXM131131 PHF131128:PHI131131 PRB131128:PRE131131 QAX131128:QBA131131 QKT131128:QKW131131 QUP131128:QUS131131 REL131128:REO131131 ROH131128:ROK131131 RYD131128:RYG131131 SHZ131128:SIC131131 SRV131128:SRY131131 TBR131128:TBU131131 TLN131128:TLQ131131 TVJ131128:TVM131131 UFF131128:UFI131131 UPB131128:UPE131131 UYX131128:UZA131131 VIT131128:VIW131131 VSP131128:VSS131131 WCL131128:WCO131131 WMH131128:WMK131131 WWD131128:WWG131131 V196664:Y196667 JR196664:JU196667 TN196664:TQ196667 ADJ196664:ADM196667 ANF196664:ANI196667 AXB196664:AXE196667 BGX196664:BHA196667 BQT196664:BQW196667 CAP196664:CAS196667 CKL196664:CKO196667 CUH196664:CUK196667 DED196664:DEG196667 DNZ196664:DOC196667 DXV196664:DXY196667 EHR196664:EHU196667 ERN196664:ERQ196667 FBJ196664:FBM196667 FLF196664:FLI196667 FVB196664:FVE196667 GEX196664:GFA196667 GOT196664:GOW196667 GYP196664:GYS196667 HIL196664:HIO196667 HSH196664:HSK196667 ICD196664:ICG196667 ILZ196664:IMC196667 IVV196664:IVY196667 JFR196664:JFU196667 JPN196664:JPQ196667 JZJ196664:JZM196667 KJF196664:KJI196667 KTB196664:KTE196667 LCX196664:LDA196667 LMT196664:LMW196667 LWP196664:LWS196667 MGL196664:MGO196667 MQH196664:MQK196667 NAD196664:NAG196667 NJZ196664:NKC196667 NTV196664:NTY196667 ODR196664:ODU196667 ONN196664:ONQ196667 OXJ196664:OXM196667 PHF196664:PHI196667 PRB196664:PRE196667 QAX196664:QBA196667 QKT196664:QKW196667 QUP196664:QUS196667 REL196664:REO196667 ROH196664:ROK196667 RYD196664:RYG196667 SHZ196664:SIC196667 SRV196664:SRY196667 TBR196664:TBU196667 TLN196664:TLQ196667 TVJ196664:TVM196667 UFF196664:UFI196667 UPB196664:UPE196667 UYX196664:UZA196667 VIT196664:VIW196667 VSP196664:VSS196667 WCL196664:WCO196667 WMH196664:WMK196667 WWD196664:WWG196667 V262200:Y262203 JR262200:JU262203 TN262200:TQ262203 ADJ262200:ADM262203 ANF262200:ANI262203 AXB262200:AXE262203 BGX262200:BHA262203 BQT262200:BQW262203 CAP262200:CAS262203 CKL262200:CKO262203 CUH262200:CUK262203 DED262200:DEG262203 DNZ262200:DOC262203 DXV262200:DXY262203 EHR262200:EHU262203 ERN262200:ERQ262203 FBJ262200:FBM262203 FLF262200:FLI262203 FVB262200:FVE262203 GEX262200:GFA262203 GOT262200:GOW262203 GYP262200:GYS262203 HIL262200:HIO262203 HSH262200:HSK262203 ICD262200:ICG262203 ILZ262200:IMC262203 IVV262200:IVY262203 JFR262200:JFU262203 JPN262200:JPQ262203 JZJ262200:JZM262203 KJF262200:KJI262203 KTB262200:KTE262203 LCX262200:LDA262203 LMT262200:LMW262203 LWP262200:LWS262203 MGL262200:MGO262203 MQH262200:MQK262203 NAD262200:NAG262203 NJZ262200:NKC262203 NTV262200:NTY262203 ODR262200:ODU262203 ONN262200:ONQ262203 OXJ262200:OXM262203 PHF262200:PHI262203 PRB262200:PRE262203 QAX262200:QBA262203 QKT262200:QKW262203 QUP262200:QUS262203 REL262200:REO262203 ROH262200:ROK262203 RYD262200:RYG262203 SHZ262200:SIC262203 SRV262200:SRY262203 TBR262200:TBU262203 TLN262200:TLQ262203 TVJ262200:TVM262203 UFF262200:UFI262203 UPB262200:UPE262203 UYX262200:UZA262203 VIT262200:VIW262203 VSP262200:VSS262203 WCL262200:WCO262203 WMH262200:WMK262203 WWD262200:WWG262203 V327736:Y327739 JR327736:JU327739 TN327736:TQ327739 ADJ327736:ADM327739 ANF327736:ANI327739 AXB327736:AXE327739 BGX327736:BHA327739 BQT327736:BQW327739 CAP327736:CAS327739 CKL327736:CKO327739 CUH327736:CUK327739 DED327736:DEG327739 DNZ327736:DOC327739 DXV327736:DXY327739 EHR327736:EHU327739 ERN327736:ERQ327739 FBJ327736:FBM327739 FLF327736:FLI327739 FVB327736:FVE327739 GEX327736:GFA327739 GOT327736:GOW327739 GYP327736:GYS327739 HIL327736:HIO327739 HSH327736:HSK327739 ICD327736:ICG327739 ILZ327736:IMC327739 IVV327736:IVY327739 JFR327736:JFU327739 JPN327736:JPQ327739 JZJ327736:JZM327739 KJF327736:KJI327739 KTB327736:KTE327739 LCX327736:LDA327739 LMT327736:LMW327739 LWP327736:LWS327739 MGL327736:MGO327739 MQH327736:MQK327739 NAD327736:NAG327739 NJZ327736:NKC327739 NTV327736:NTY327739 ODR327736:ODU327739 ONN327736:ONQ327739 OXJ327736:OXM327739 PHF327736:PHI327739 PRB327736:PRE327739 QAX327736:QBA327739 QKT327736:QKW327739 QUP327736:QUS327739 REL327736:REO327739 ROH327736:ROK327739 RYD327736:RYG327739 SHZ327736:SIC327739 SRV327736:SRY327739 TBR327736:TBU327739 TLN327736:TLQ327739 TVJ327736:TVM327739 UFF327736:UFI327739 UPB327736:UPE327739 UYX327736:UZA327739 VIT327736:VIW327739 VSP327736:VSS327739 WCL327736:WCO327739 WMH327736:WMK327739 WWD327736:WWG327739 V393272:Y393275 JR393272:JU393275 TN393272:TQ393275 ADJ393272:ADM393275 ANF393272:ANI393275 AXB393272:AXE393275 BGX393272:BHA393275 BQT393272:BQW393275 CAP393272:CAS393275 CKL393272:CKO393275 CUH393272:CUK393275 DED393272:DEG393275 DNZ393272:DOC393275 DXV393272:DXY393275 EHR393272:EHU393275 ERN393272:ERQ393275 FBJ393272:FBM393275 FLF393272:FLI393275 FVB393272:FVE393275 GEX393272:GFA393275 GOT393272:GOW393275 GYP393272:GYS393275 HIL393272:HIO393275 HSH393272:HSK393275 ICD393272:ICG393275 ILZ393272:IMC393275 IVV393272:IVY393275 JFR393272:JFU393275 JPN393272:JPQ393275 JZJ393272:JZM393275 KJF393272:KJI393275 KTB393272:KTE393275 LCX393272:LDA393275 LMT393272:LMW393275 LWP393272:LWS393275 MGL393272:MGO393275 MQH393272:MQK393275 NAD393272:NAG393275 NJZ393272:NKC393275 NTV393272:NTY393275 ODR393272:ODU393275 ONN393272:ONQ393275 OXJ393272:OXM393275 PHF393272:PHI393275 PRB393272:PRE393275 QAX393272:QBA393275 QKT393272:QKW393275 QUP393272:QUS393275 REL393272:REO393275 ROH393272:ROK393275 RYD393272:RYG393275 SHZ393272:SIC393275 SRV393272:SRY393275 TBR393272:TBU393275 TLN393272:TLQ393275 TVJ393272:TVM393275 UFF393272:UFI393275 UPB393272:UPE393275 UYX393272:UZA393275 VIT393272:VIW393275 VSP393272:VSS393275 WCL393272:WCO393275 WMH393272:WMK393275 WWD393272:WWG393275 V458808:Y458811 JR458808:JU458811 TN458808:TQ458811 ADJ458808:ADM458811 ANF458808:ANI458811 AXB458808:AXE458811 BGX458808:BHA458811 BQT458808:BQW458811 CAP458808:CAS458811 CKL458808:CKO458811 CUH458808:CUK458811 DED458808:DEG458811 DNZ458808:DOC458811 DXV458808:DXY458811 EHR458808:EHU458811 ERN458808:ERQ458811 FBJ458808:FBM458811 FLF458808:FLI458811 FVB458808:FVE458811 GEX458808:GFA458811 GOT458808:GOW458811 GYP458808:GYS458811 HIL458808:HIO458811 HSH458808:HSK458811 ICD458808:ICG458811 ILZ458808:IMC458811 IVV458808:IVY458811 JFR458808:JFU458811 JPN458808:JPQ458811 JZJ458808:JZM458811 KJF458808:KJI458811 KTB458808:KTE458811 LCX458808:LDA458811 LMT458808:LMW458811 LWP458808:LWS458811 MGL458808:MGO458811 MQH458808:MQK458811 NAD458808:NAG458811 NJZ458808:NKC458811 NTV458808:NTY458811 ODR458808:ODU458811 ONN458808:ONQ458811 OXJ458808:OXM458811 PHF458808:PHI458811 PRB458808:PRE458811 QAX458808:QBA458811 QKT458808:QKW458811 QUP458808:QUS458811 REL458808:REO458811 ROH458808:ROK458811 RYD458808:RYG458811 SHZ458808:SIC458811 SRV458808:SRY458811 TBR458808:TBU458811 TLN458808:TLQ458811 TVJ458808:TVM458811 UFF458808:UFI458811 UPB458808:UPE458811 UYX458808:UZA458811 VIT458808:VIW458811 VSP458808:VSS458811 WCL458808:WCO458811 WMH458808:WMK458811 WWD458808:WWG458811 V524344:Y524347 JR524344:JU524347 TN524344:TQ524347 ADJ524344:ADM524347 ANF524344:ANI524347 AXB524344:AXE524347 BGX524344:BHA524347 BQT524344:BQW524347 CAP524344:CAS524347 CKL524344:CKO524347 CUH524344:CUK524347 DED524344:DEG524347 DNZ524344:DOC524347 DXV524344:DXY524347 EHR524344:EHU524347 ERN524344:ERQ524347 FBJ524344:FBM524347 FLF524344:FLI524347 FVB524344:FVE524347 GEX524344:GFA524347 GOT524344:GOW524347 GYP524344:GYS524347 HIL524344:HIO524347 HSH524344:HSK524347 ICD524344:ICG524347 ILZ524344:IMC524347 IVV524344:IVY524347 JFR524344:JFU524347 JPN524344:JPQ524347 JZJ524344:JZM524347 KJF524344:KJI524347 KTB524344:KTE524347 LCX524344:LDA524347 LMT524344:LMW524347 LWP524344:LWS524347 MGL524344:MGO524347 MQH524344:MQK524347 NAD524344:NAG524347 NJZ524344:NKC524347 NTV524344:NTY524347 ODR524344:ODU524347 ONN524344:ONQ524347 OXJ524344:OXM524347 PHF524344:PHI524347 PRB524344:PRE524347 QAX524344:QBA524347 QKT524344:QKW524347 QUP524344:QUS524347 REL524344:REO524347 ROH524344:ROK524347 RYD524344:RYG524347 SHZ524344:SIC524347 SRV524344:SRY524347 TBR524344:TBU524347 TLN524344:TLQ524347 TVJ524344:TVM524347 UFF524344:UFI524347 UPB524344:UPE524347 UYX524344:UZA524347 VIT524344:VIW524347 VSP524344:VSS524347 WCL524344:WCO524347 WMH524344:WMK524347 WWD524344:WWG524347 V589880:Y589883 JR589880:JU589883 TN589880:TQ589883 ADJ589880:ADM589883 ANF589880:ANI589883 AXB589880:AXE589883 BGX589880:BHA589883 BQT589880:BQW589883 CAP589880:CAS589883 CKL589880:CKO589883 CUH589880:CUK589883 DED589880:DEG589883 DNZ589880:DOC589883 DXV589880:DXY589883 EHR589880:EHU589883 ERN589880:ERQ589883 FBJ589880:FBM589883 FLF589880:FLI589883 FVB589880:FVE589883 GEX589880:GFA589883 GOT589880:GOW589883 GYP589880:GYS589883 HIL589880:HIO589883 HSH589880:HSK589883 ICD589880:ICG589883 ILZ589880:IMC589883 IVV589880:IVY589883 JFR589880:JFU589883 JPN589880:JPQ589883 JZJ589880:JZM589883 KJF589880:KJI589883 KTB589880:KTE589883 LCX589880:LDA589883 LMT589880:LMW589883 LWP589880:LWS589883 MGL589880:MGO589883 MQH589880:MQK589883 NAD589880:NAG589883 NJZ589880:NKC589883 NTV589880:NTY589883 ODR589880:ODU589883 ONN589880:ONQ589883 OXJ589880:OXM589883 PHF589880:PHI589883 PRB589880:PRE589883 QAX589880:QBA589883 QKT589880:QKW589883 QUP589880:QUS589883 REL589880:REO589883 ROH589880:ROK589883 RYD589880:RYG589883 SHZ589880:SIC589883 SRV589880:SRY589883 TBR589880:TBU589883 TLN589880:TLQ589883 TVJ589880:TVM589883 UFF589880:UFI589883 UPB589880:UPE589883 UYX589880:UZA589883 VIT589880:VIW589883 VSP589880:VSS589883 WCL589880:WCO589883 WMH589880:WMK589883 WWD589880:WWG589883 V655416:Y655419 JR655416:JU655419 TN655416:TQ655419 ADJ655416:ADM655419 ANF655416:ANI655419 AXB655416:AXE655419 BGX655416:BHA655419 BQT655416:BQW655419 CAP655416:CAS655419 CKL655416:CKO655419 CUH655416:CUK655419 DED655416:DEG655419 DNZ655416:DOC655419 DXV655416:DXY655419 EHR655416:EHU655419 ERN655416:ERQ655419 FBJ655416:FBM655419 FLF655416:FLI655419 FVB655416:FVE655419 GEX655416:GFA655419 GOT655416:GOW655419 GYP655416:GYS655419 HIL655416:HIO655419 HSH655416:HSK655419 ICD655416:ICG655419 ILZ655416:IMC655419 IVV655416:IVY655419 JFR655416:JFU655419 JPN655416:JPQ655419 JZJ655416:JZM655419 KJF655416:KJI655419 KTB655416:KTE655419 LCX655416:LDA655419 LMT655416:LMW655419 LWP655416:LWS655419 MGL655416:MGO655419 MQH655416:MQK655419 NAD655416:NAG655419 NJZ655416:NKC655419 NTV655416:NTY655419 ODR655416:ODU655419 ONN655416:ONQ655419 OXJ655416:OXM655419 PHF655416:PHI655419 PRB655416:PRE655419 QAX655416:QBA655419 QKT655416:QKW655419 QUP655416:QUS655419 REL655416:REO655419 ROH655416:ROK655419 RYD655416:RYG655419 SHZ655416:SIC655419 SRV655416:SRY655419 TBR655416:TBU655419 TLN655416:TLQ655419 TVJ655416:TVM655419 UFF655416:UFI655419 UPB655416:UPE655419 UYX655416:UZA655419 VIT655416:VIW655419 VSP655416:VSS655419 WCL655416:WCO655419 WMH655416:WMK655419 WWD655416:WWG655419 V720952:Y720955 JR720952:JU720955 TN720952:TQ720955 ADJ720952:ADM720955 ANF720952:ANI720955 AXB720952:AXE720955 BGX720952:BHA720955 BQT720952:BQW720955 CAP720952:CAS720955 CKL720952:CKO720955 CUH720952:CUK720955 DED720952:DEG720955 DNZ720952:DOC720955 DXV720952:DXY720955 EHR720952:EHU720955 ERN720952:ERQ720955 FBJ720952:FBM720955 FLF720952:FLI720955 FVB720952:FVE720955 GEX720952:GFA720955 GOT720952:GOW720955 GYP720952:GYS720955 HIL720952:HIO720955 HSH720952:HSK720955 ICD720952:ICG720955 ILZ720952:IMC720955 IVV720952:IVY720955 JFR720952:JFU720955 JPN720952:JPQ720955 JZJ720952:JZM720955 KJF720952:KJI720955 KTB720952:KTE720955 LCX720952:LDA720955 LMT720952:LMW720955 LWP720952:LWS720955 MGL720952:MGO720955 MQH720952:MQK720955 NAD720952:NAG720955 NJZ720952:NKC720955 NTV720952:NTY720955 ODR720952:ODU720955 ONN720952:ONQ720955 OXJ720952:OXM720955 PHF720952:PHI720955 PRB720952:PRE720955 QAX720952:QBA720955 QKT720952:QKW720955 QUP720952:QUS720955 REL720952:REO720955 ROH720952:ROK720955 RYD720952:RYG720955 SHZ720952:SIC720955 SRV720952:SRY720955 TBR720952:TBU720955 TLN720952:TLQ720955 TVJ720952:TVM720955 UFF720952:UFI720955 UPB720952:UPE720955 UYX720952:UZA720955 VIT720952:VIW720955 VSP720952:VSS720955 WCL720952:WCO720955 WMH720952:WMK720955 WWD720952:WWG720955 V786488:Y786491 JR786488:JU786491 TN786488:TQ786491 ADJ786488:ADM786491 ANF786488:ANI786491 AXB786488:AXE786491 BGX786488:BHA786491 BQT786488:BQW786491 CAP786488:CAS786491 CKL786488:CKO786491 CUH786488:CUK786491 DED786488:DEG786491 DNZ786488:DOC786491 DXV786488:DXY786491 EHR786488:EHU786491 ERN786488:ERQ786491 FBJ786488:FBM786491 FLF786488:FLI786491 FVB786488:FVE786491 GEX786488:GFA786491 GOT786488:GOW786491 GYP786488:GYS786491 HIL786488:HIO786491 HSH786488:HSK786491 ICD786488:ICG786491 ILZ786488:IMC786491 IVV786488:IVY786491 JFR786488:JFU786491 JPN786488:JPQ786491 JZJ786488:JZM786491 KJF786488:KJI786491 KTB786488:KTE786491 LCX786488:LDA786491 LMT786488:LMW786491 LWP786488:LWS786491 MGL786488:MGO786491 MQH786488:MQK786491 NAD786488:NAG786491 NJZ786488:NKC786491 NTV786488:NTY786491 ODR786488:ODU786491 ONN786488:ONQ786491 OXJ786488:OXM786491 PHF786488:PHI786491 PRB786488:PRE786491 QAX786488:QBA786491 QKT786488:QKW786491 QUP786488:QUS786491 REL786488:REO786491 ROH786488:ROK786491 RYD786488:RYG786491 SHZ786488:SIC786491 SRV786488:SRY786491 TBR786488:TBU786491 TLN786488:TLQ786491 TVJ786488:TVM786491 UFF786488:UFI786491 UPB786488:UPE786491 UYX786488:UZA786491 VIT786488:VIW786491 VSP786488:VSS786491 WCL786488:WCO786491 WMH786488:WMK786491 WWD786488:WWG786491 V852024:Y852027 JR852024:JU852027 TN852024:TQ852027 ADJ852024:ADM852027 ANF852024:ANI852027 AXB852024:AXE852027 BGX852024:BHA852027 BQT852024:BQW852027 CAP852024:CAS852027 CKL852024:CKO852027 CUH852024:CUK852027 DED852024:DEG852027 DNZ852024:DOC852027 DXV852024:DXY852027 EHR852024:EHU852027 ERN852024:ERQ852027 FBJ852024:FBM852027 FLF852024:FLI852027 FVB852024:FVE852027 GEX852024:GFA852027 GOT852024:GOW852027 GYP852024:GYS852027 HIL852024:HIO852027 HSH852024:HSK852027 ICD852024:ICG852027 ILZ852024:IMC852027 IVV852024:IVY852027 JFR852024:JFU852027 JPN852024:JPQ852027 JZJ852024:JZM852027 KJF852024:KJI852027 KTB852024:KTE852027 LCX852024:LDA852027 LMT852024:LMW852027 LWP852024:LWS852027 MGL852024:MGO852027 MQH852024:MQK852027 NAD852024:NAG852027 NJZ852024:NKC852027 NTV852024:NTY852027 ODR852024:ODU852027 ONN852024:ONQ852027 OXJ852024:OXM852027 PHF852024:PHI852027 PRB852024:PRE852027 QAX852024:QBA852027 QKT852024:QKW852027 QUP852024:QUS852027 REL852024:REO852027 ROH852024:ROK852027 RYD852024:RYG852027 SHZ852024:SIC852027 SRV852024:SRY852027 TBR852024:TBU852027 TLN852024:TLQ852027 TVJ852024:TVM852027 UFF852024:UFI852027 UPB852024:UPE852027 UYX852024:UZA852027 VIT852024:VIW852027 VSP852024:VSS852027 WCL852024:WCO852027 WMH852024:WMK852027 WWD852024:WWG852027 V917560:Y917563 JR917560:JU917563 TN917560:TQ917563 ADJ917560:ADM917563 ANF917560:ANI917563 AXB917560:AXE917563 BGX917560:BHA917563 BQT917560:BQW917563 CAP917560:CAS917563 CKL917560:CKO917563 CUH917560:CUK917563 DED917560:DEG917563 DNZ917560:DOC917563 DXV917560:DXY917563 EHR917560:EHU917563 ERN917560:ERQ917563 FBJ917560:FBM917563 FLF917560:FLI917563 FVB917560:FVE917563 GEX917560:GFA917563 GOT917560:GOW917563 GYP917560:GYS917563 HIL917560:HIO917563 HSH917560:HSK917563 ICD917560:ICG917563 ILZ917560:IMC917563 IVV917560:IVY917563 JFR917560:JFU917563 JPN917560:JPQ917563 JZJ917560:JZM917563 KJF917560:KJI917563 KTB917560:KTE917563 LCX917560:LDA917563 LMT917560:LMW917563 LWP917560:LWS917563 MGL917560:MGO917563 MQH917560:MQK917563 NAD917560:NAG917563 NJZ917560:NKC917563 NTV917560:NTY917563 ODR917560:ODU917563 ONN917560:ONQ917563 OXJ917560:OXM917563 PHF917560:PHI917563 PRB917560:PRE917563 QAX917560:QBA917563 QKT917560:QKW917563 QUP917560:QUS917563 REL917560:REO917563 ROH917560:ROK917563 RYD917560:RYG917563 SHZ917560:SIC917563 SRV917560:SRY917563 TBR917560:TBU917563 TLN917560:TLQ917563 TVJ917560:TVM917563 UFF917560:UFI917563 UPB917560:UPE917563 UYX917560:UZA917563 VIT917560:VIW917563 VSP917560:VSS917563 WCL917560:WCO917563 WMH917560:WMK917563 WWD917560:WWG917563 V983096:Y983099 JR983096:JU983099 TN983096:TQ983099 ADJ983096:ADM983099 ANF983096:ANI983099 AXB983096:AXE983099 BGX983096:BHA983099 BQT983096:BQW983099 CAP983096:CAS983099 CKL983096:CKO983099 CUH983096:CUK983099 DED983096:DEG983099 DNZ983096:DOC983099 DXV983096:DXY983099 EHR983096:EHU983099 ERN983096:ERQ983099 FBJ983096:FBM983099 FLF983096:FLI983099 FVB983096:FVE983099 GEX983096:GFA983099 GOT983096:GOW983099 GYP983096:GYS983099 HIL983096:HIO983099 HSH983096:HSK983099 ICD983096:ICG983099 ILZ983096:IMC983099 IVV983096:IVY983099 JFR983096:JFU983099 JPN983096:JPQ983099 JZJ983096:JZM983099 KJF983096:KJI983099 KTB983096:KTE983099 LCX983096:LDA983099 LMT983096:LMW983099 LWP983096:LWS983099 MGL983096:MGO983099 MQH983096:MQK983099 NAD983096:NAG983099 NJZ983096:NKC983099 NTV983096:NTY983099 ODR983096:ODU983099 ONN983096:ONQ983099 OXJ983096:OXM983099 PHF983096:PHI983099 PRB983096:PRE983099 QAX983096:QBA983099 QKT983096:QKW983099 QUP983096:QUS983099 REL983096:REO983099 ROH983096:ROK983099 RYD983096:RYG983099 SHZ983096:SIC983099 SRV983096:SRY983099 TBR983096:TBU983099 TLN983096:TLQ983099 TVJ983096:TVM983099 UFF983096:UFI983099 UPB983096:UPE983099 UYX983096:UZA983099 VIT983096:VIW983099 VSP983096:VSS983099 WCL983096:WCO983099 WMH983096:WMK983099 WWD983096:WWG983099" xr:uid="{E07F3FF2-2F15-4F81-888D-2EE37D593029}">
      <formula1>$AA$1</formula1>
    </dataValidation>
    <dataValidation type="list" allowBlank="1" showInputMessage="1" showErrorMessage="1" sqref="P162:Q162" xr:uid="{93A7BFA2-4FCE-4B32-BEF5-30FC649A1323}">
      <formula1>"〇"</formula1>
    </dataValidation>
  </dataValidations>
  <printOptions horizontalCentered="1"/>
  <pageMargins left="0.23622047244094491" right="0.23622047244094491" top="0.74803149606299213" bottom="0.74803149606299213" header="0.31496062992125984" footer="0.31496062992125984"/>
  <pageSetup paperSize="9" scale="19" orientation="landscape" blackAndWhite="1" errors="blank" r:id="rId1"/>
  <headerFooter alignWithMargins="0"/>
  <rowBreaks count="3" manualBreakCount="3">
    <brk id="53" max="24" man="1"/>
    <brk id="71" max="24" man="1"/>
    <brk id="122" max="24"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sheetPr>
  <dimension ref="A1"/>
  <sheetViews>
    <sheetView topLeftCell="A2" workbookViewId="0">
      <selection activeCell="B12" sqref="B12"/>
    </sheetView>
  </sheetViews>
  <sheetFormatPr defaultRowHeight="13.2"/>
  <sheetData/>
  <phoneticPr fontId="4"/>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20">
    <pageSetUpPr fitToPage="1"/>
  </sheetPr>
  <dimension ref="A1:AB88"/>
  <sheetViews>
    <sheetView view="pageBreakPreview" zoomScaleNormal="100" zoomScaleSheetLayoutView="100" workbookViewId="0">
      <selection activeCell="B9" sqref="B9:M10"/>
    </sheetView>
  </sheetViews>
  <sheetFormatPr defaultColWidth="3.6640625" defaultRowHeight="13.2"/>
  <cols>
    <col min="1" max="1" width="3.6640625" style="1" customWidth="1"/>
    <col min="2" max="2" width="2" style="1" customWidth="1"/>
    <col min="3" max="3" width="6.109375" style="1" customWidth="1"/>
    <col min="4" max="8" width="3.6640625" style="1" customWidth="1"/>
    <col min="9" max="9" width="4.33203125" style="1" customWidth="1"/>
    <col min="10" max="10" width="1.77734375" style="1" customWidth="1"/>
    <col min="11" max="11" width="3.6640625" style="1" customWidth="1"/>
    <col min="12" max="12" width="1.44140625" style="1" customWidth="1"/>
    <col min="13" max="13" width="11.44140625" style="1" customWidth="1"/>
    <col min="14" max="14" width="2.77734375" style="1" customWidth="1"/>
    <col min="15" max="15" width="8.21875" style="1" customWidth="1"/>
    <col min="16" max="16" width="3.6640625" style="1" customWidth="1"/>
    <col min="17" max="17" width="2.109375" style="1" customWidth="1"/>
    <col min="18" max="18" width="4.21875" style="1" customWidth="1"/>
    <col min="19" max="19" width="5.109375" style="1" customWidth="1"/>
    <col min="20" max="20" width="2.6640625" style="1" customWidth="1"/>
    <col min="21" max="21" width="3.109375" style="1" customWidth="1"/>
    <col min="22" max="22" width="2.88671875" style="1" customWidth="1"/>
    <col min="23" max="23" width="6" style="1" customWidth="1"/>
    <col min="24" max="25" width="4.44140625" style="1" customWidth="1"/>
    <col min="26" max="16384" width="3.6640625" style="1"/>
  </cols>
  <sheetData>
    <row r="1" spans="1:28" ht="16.5" customHeight="1">
      <c r="A1" s="1" t="s">
        <v>559</v>
      </c>
      <c r="B1" s="298"/>
    </row>
    <row r="2" spans="1:28" ht="16.5" customHeight="1"/>
    <row r="3" spans="1:28" ht="18.75" customHeight="1">
      <c r="A3" s="846" t="s">
        <v>560</v>
      </c>
      <c r="B3" s="846"/>
      <c r="C3" s="846"/>
      <c r="D3" s="846"/>
      <c r="E3" s="846"/>
      <c r="F3" s="846"/>
      <c r="G3" s="846"/>
      <c r="H3" s="846"/>
      <c r="I3" s="846"/>
      <c r="J3" s="846"/>
      <c r="K3" s="846"/>
      <c r="L3" s="846"/>
      <c r="M3" s="846"/>
      <c r="N3" s="846"/>
      <c r="O3" s="846"/>
      <c r="P3" s="846"/>
      <c r="Q3" s="846"/>
      <c r="R3" s="846"/>
      <c r="S3" s="846"/>
      <c r="T3" s="846"/>
      <c r="U3" s="846"/>
      <c r="V3" s="846"/>
      <c r="W3" s="846"/>
      <c r="X3" s="846"/>
      <c r="Y3" s="143"/>
    </row>
    <row r="4" spans="1:28" ht="15.9" customHeight="1"/>
    <row r="5" spans="1:28" ht="15.9" customHeight="1">
      <c r="N5" s="12" t="s">
        <v>561</v>
      </c>
    </row>
    <row r="6" spans="1:28" ht="15.9" customHeight="1">
      <c r="N6" s="849"/>
      <c r="O6" s="849"/>
      <c r="P6" s="849"/>
      <c r="Q6" s="849"/>
      <c r="R6" s="849"/>
      <c r="S6" s="849"/>
      <c r="T6" s="849"/>
      <c r="U6" s="849"/>
      <c r="V6" s="849"/>
      <c r="W6" s="849"/>
      <c r="X6" s="849"/>
      <c r="Y6" s="19"/>
    </row>
    <row r="7" spans="1:28" ht="15.9" customHeight="1">
      <c r="A7" s="1" t="s">
        <v>562</v>
      </c>
    </row>
    <row r="8" spans="1:28" ht="15.9" customHeight="1">
      <c r="A8" s="1" t="s">
        <v>563</v>
      </c>
    </row>
    <row r="9" spans="1:28" ht="15.9" customHeight="1">
      <c r="B9" s="1209" t="s">
        <v>378</v>
      </c>
      <c r="C9" s="1209"/>
      <c r="D9" s="1209"/>
      <c r="E9" s="1209"/>
      <c r="F9" s="1209"/>
      <c r="G9" s="1209"/>
      <c r="H9" s="1209"/>
      <c r="I9" s="1209"/>
      <c r="J9" s="1209"/>
      <c r="K9" s="1209"/>
      <c r="L9" s="1209"/>
      <c r="M9" s="1209"/>
      <c r="N9" s="1228" t="s">
        <v>564</v>
      </c>
      <c r="O9" s="1229"/>
      <c r="P9" s="1229"/>
      <c r="Q9" s="1229"/>
      <c r="R9" s="1229"/>
      <c r="S9" s="1229"/>
      <c r="T9" s="1229"/>
      <c r="U9" s="1229"/>
      <c r="V9" s="1229"/>
      <c r="W9" s="1229"/>
      <c r="X9" s="1230"/>
    </row>
    <row r="10" spans="1:28" ht="15.9" customHeight="1">
      <c r="B10" s="1209"/>
      <c r="C10" s="1209"/>
      <c r="D10" s="1209"/>
      <c r="E10" s="1209"/>
      <c r="F10" s="1209"/>
      <c r="G10" s="1209"/>
      <c r="H10" s="1209"/>
      <c r="I10" s="1209"/>
      <c r="J10" s="1209"/>
      <c r="K10" s="1209"/>
      <c r="L10" s="1209"/>
      <c r="M10" s="1209"/>
      <c r="N10" s="1231"/>
      <c r="O10" s="1232"/>
      <c r="P10" s="1232"/>
      <c r="Q10" s="1232"/>
      <c r="R10" s="1232"/>
      <c r="S10" s="1232"/>
      <c r="T10" s="1232"/>
      <c r="U10" s="1232"/>
      <c r="V10" s="1232"/>
      <c r="W10" s="1232"/>
      <c r="X10" s="1233"/>
    </row>
    <row r="11" spans="1:28" ht="15.9" customHeight="1">
      <c r="B11" s="1380" t="s">
        <v>565</v>
      </c>
      <c r="C11" s="1381"/>
      <c r="D11" s="1381"/>
      <c r="E11" s="1381"/>
      <c r="F11" s="1381"/>
      <c r="G11" s="1381"/>
      <c r="H11" s="1381"/>
      <c r="I11" s="1381"/>
      <c r="J11" s="1381"/>
      <c r="K11" s="1381"/>
      <c r="L11" s="1381"/>
      <c r="M11" s="1382"/>
      <c r="N11" s="94" t="s">
        <v>385</v>
      </c>
      <c r="O11" s="1249"/>
      <c r="P11" s="1249"/>
      <c r="Q11" s="1249"/>
      <c r="R11" s="1249"/>
      <c r="S11" s="1249"/>
      <c r="T11" s="1249"/>
      <c r="U11" s="1249"/>
      <c r="V11" s="1249"/>
      <c r="W11" s="1249"/>
      <c r="X11" s="49" t="s">
        <v>384</v>
      </c>
      <c r="Y11" s="130"/>
    </row>
    <row r="12" spans="1:28" ht="15.9" customHeight="1">
      <c r="B12" s="50"/>
      <c r="C12" s="51"/>
      <c r="D12" s="51"/>
      <c r="E12" s="51" t="s">
        <v>566</v>
      </c>
      <c r="F12" s="51"/>
      <c r="G12" s="51"/>
      <c r="H12" s="51"/>
      <c r="I12" s="51"/>
      <c r="J12" s="51"/>
      <c r="K12" s="51"/>
      <c r="L12" s="51"/>
      <c r="M12" s="52"/>
      <c r="N12" s="94" t="s">
        <v>567</v>
      </c>
      <c r="O12" s="1249"/>
      <c r="P12" s="1249"/>
      <c r="Q12" s="1249"/>
      <c r="R12" s="1249"/>
      <c r="S12" s="1249"/>
      <c r="T12" s="1249"/>
      <c r="U12" s="1249"/>
      <c r="V12" s="1249"/>
      <c r="W12" s="1249"/>
      <c r="X12" s="49" t="s">
        <v>384</v>
      </c>
      <c r="Y12" s="130"/>
    </row>
    <row r="13" spans="1:28" ht="15.9" customHeight="1">
      <c r="B13" s="1380" t="s">
        <v>387</v>
      </c>
      <c r="C13" s="1381"/>
      <c r="D13" s="1381"/>
      <c r="E13" s="1381"/>
      <c r="F13" s="1381"/>
      <c r="G13" s="1381"/>
      <c r="H13" s="1381"/>
      <c r="I13" s="1381"/>
      <c r="J13" s="1381"/>
      <c r="K13" s="1381"/>
      <c r="L13" s="1381"/>
      <c r="M13" s="1382"/>
      <c r="N13" s="94" t="s">
        <v>397</v>
      </c>
      <c r="O13" s="1249"/>
      <c r="P13" s="1249"/>
      <c r="Q13" s="1249"/>
      <c r="R13" s="1249"/>
      <c r="S13" s="1249"/>
      <c r="T13" s="1249"/>
      <c r="U13" s="1249"/>
      <c r="V13" s="1249"/>
      <c r="W13" s="1249"/>
      <c r="X13" s="49" t="s">
        <v>384</v>
      </c>
      <c r="Y13" s="18"/>
    </row>
    <row r="14" spans="1:28" ht="15.9" customHeight="1">
      <c r="B14" s="1380" t="s">
        <v>388</v>
      </c>
      <c r="C14" s="1381"/>
      <c r="D14" s="1381"/>
      <c r="E14" s="1381"/>
      <c r="F14" s="1381"/>
      <c r="G14" s="1381"/>
      <c r="H14" s="1381"/>
      <c r="I14" s="1381"/>
      <c r="J14" s="1381"/>
      <c r="K14" s="1381"/>
      <c r="L14" s="1381"/>
      <c r="M14" s="1382"/>
      <c r="N14" s="50" t="s">
        <v>568</v>
      </c>
      <c r="O14" s="53"/>
      <c r="P14" s="1249">
        <f>O11+O12+O13</f>
        <v>0</v>
      </c>
      <c r="Q14" s="1249"/>
      <c r="R14" s="1249"/>
      <c r="S14" s="1249"/>
      <c r="T14" s="1249"/>
      <c r="U14" s="1249"/>
      <c r="V14" s="1249"/>
      <c r="W14" s="1249"/>
      <c r="X14" s="49" t="s">
        <v>384</v>
      </c>
      <c r="Y14" s="54"/>
      <c r="AB14" s="1" t="s">
        <v>569</v>
      </c>
    </row>
    <row r="15" spans="1:28" ht="15.9" customHeight="1">
      <c r="B15" s="12" t="s">
        <v>570</v>
      </c>
    </row>
    <row r="16" spans="1:28" ht="13.5" customHeight="1">
      <c r="A16" s="73"/>
      <c r="C16" s="73"/>
      <c r="D16" s="73"/>
      <c r="E16" s="73"/>
      <c r="F16" s="73"/>
      <c r="G16" s="73"/>
      <c r="H16" s="73"/>
      <c r="I16" s="73"/>
      <c r="J16" s="73"/>
      <c r="K16" s="73"/>
      <c r="L16" s="73"/>
      <c r="M16" s="73"/>
    </row>
    <row r="17" spans="1:25" ht="15.9" customHeight="1">
      <c r="A17" s="1" t="s">
        <v>571</v>
      </c>
      <c r="Y17" s="28"/>
    </row>
    <row r="18" spans="1:25" ht="15.9" customHeight="1">
      <c r="B18" s="1" t="s">
        <v>572</v>
      </c>
      <c r="Y18" s="55"/>
    </row>
    <row r="19" spans="1:25" ht="15.9" customHeight="1">
      <c r="B19" s="141" t="s">
        <v>573</v>
      </c>
      <c r="C19" s="142"/>
      <c r="D19" s="142"/>
      <c r="E19" s="142"/>
      <c r="F19" s="52"/>
      <c r="G19" s="56" t="s">
        <v>399</v>
      </c>
      <c r="H19" s="1385">
        <f>P14</f>
        <v>0</v>
      </c>
      <c r="I19" s="1385"/>
      <c r="J19" s="1385"/>
      <c r="K19" s="57" t="s">
        <v>384</v>
      </c>
      <c r="M19" s="58" t="s">
        <v>574</v>
      </c>
      <c r="N19" s="59"/>
      <c r="O19" s="14"/>
      <c r="P19" s="94" t="s">
        <v>401</v>
      </c>
      <c r="Q19" s="132"/>
      <c r="R19" s="1235">
        <f>ROUND(H19/12,0)</f>
        <v>0</v>
      </c>
      <c r="S19" s="1235"/>
      <c r="T19" s="1235"/>
      <c r="U19" s="57" t="s">
        <v>384</v>
      </c>
      <c r="W19" s="18"/>
      <c r="Y19" s="55"/>
    </row>
    <row r="20" spans="1:25" ht="15.9" customHeight="1">
      <c r="B20" s="1386" t="s">
        <v>575</v>
      </c>
      <c r="C20" s="1386"/>
      <c r="D20" s="1386"/>
      <c r="E20" s="1386"/>
      <c r="F20" s="1386"/>
      <c r="G20" s="1386"/>
      <c r="H20" s="1386"/>
      <c r="I20" s="1386"/>
      <c r="J20" s="1386"/>
      <c r="K20" s="1386"/>
      <c r="L20" s="1386"/>
      <c r="M20" s="1386"/>
      <c r="N20" s="1386"/>
      <c r="O20" s="1386"/>
      <c r="P20" s="1386"/>
      <c r="Q20" s="1386"/>
      <c r="R20" s="1386"/>
      <c r="S20" s="1386"/>
      <c r="T20" s="1386"/>
      <c r="U20" s="1386"/>
      <c r="V20" s="1386"/>
      <c r="W20" s="1386"/>
      <c r="X20" s="1386"/>
      <c r="Y20" s="55"/>
    </row>
    <row r="21" spans="1:25" ht="13.5" customHeight="1">
      <c r="Y21" s="55"/>
    </row>
    <row r="22" spans="1:25" ht="15.9" customHeight="1">
      <c r="A22" s="1" t="s">
        <v>576</v>
      </c>
      <c r="P22" s="1387" t="s">
        <v>577</v>
      </c>
      <c r="Q22" s="1388"/>
      <c r="R22" s="1388"/>
      <c r="S22" s="1389"/>
      <c r="T22" s="1393" t="s">
        <v>403</v>
      </c>
      <c r="U22" s="1212"/>
      <c r="V22" s="1395"/>
      <c r="W22" s="1395"/>
      <c r="X22" s="1397" t="s">
        <v>386</v>
      </c>
      <c r="Y22" s="55"/>
    </row>
    <row r="23" spans="1:25" ht="15.9" customHeight="1">
      <c r="P23" s="1390"/>
      <c r="Q23" s="1391"/>
      <c r="R23" s="1391"/>
      <c r="S23" s="1392"/>
      <c r="T23" s="1394"/>
      <c r="U23" s="1396"/>
      <c r="V23" s="1396"/>
      <c r="W23" s="1396"/>
      <c r="X23" s="1398"/>
      <c r="Y23" s="55"/>
    </row>
    <row r="24" spans="1:25" ht="13.5" customHeight="1">
      <c r="P24" s="60"/>
      <c r="Q24" s="60"/>
      <c r="R24" s="60"/>
      <c r="S24" s="60"/>
      <c r="T24" s="19"/>
      <c r="U24" s="19"/>
      <c r="V24" s="19"/>
      <c r="W24" s="19"/>
      <c r="X24" s="19"/>
      <c r="Y24" s="55"/>
    </row>
    <row r="25" spans="1:25" ht="15.9" customHeight="1">
      <c r="A25" s="1" t="s">
        <v>578</v>
      </c>
      <c r="N25" s="1383" t="s">
        <v>579</v>
      </c>
      <c r="O25" s="1384"/>
      <c r="P25" s="1384"/>
      <c r="Q25" s="1384"/>
      <c r="R25" s="1384"/>
      <c r="S25" s="1384"/>
      <c r="T25" s="1384"/>
      <c r="U25" s="1248"/>
      <c r="V25" s="1249"/>
      <c r="W25" s="1249"/>
      <c r="X25" s="23" t="s">
        <v>384</v>
      </c>
      <c r="Y25" s="55"/>
    </row>
    <row r="26" spans="1:25" ht="13.5" customHeight="1">
      <c r="P26" s="60"/>
      <c r="Q26" s="60"/>
      <c r="R26" s="60"/>
      <c r="S26" s="60"/>
      <c r="T26" s="19"/>
      <c r="U26" s="19"/>
      <c r="V26" s="19"/>
      <c r="W26" s="19"/>
      <c r="X26" s="19"/>
      <c r="Y26" s="55"/>
    </row>
    <row r="27" spans="1:25" ht="13.5" customHeight="1">
      <c r="P27" s="60"/>
      <c r="Q27" s="60"/>
      <c r="R27" s="60"/>
      <c r="S27" s="60"/>
      <c r="T27" s="19"/>
      <c r="U27" s="19"/>
      <c r="V27" s="19"/>
      <c r="W27" s="19"/>
      <c r="X27" s="19"/>
      <c r="Y27" s="55"/>
    </row>
    <row r="28" spans="1:25" ht="15.9" customHeight="1">
      <c r="A28" s="1" t="s">
        <v>580</v>
      </c>
    </row>
    <row r="29" spans="1:25" ht="13.5" customHeight="1"/>
    <row r="30" spans="1:25" ht="8.25" customHeight="1">
      <c r="B30" s="61"/>
      <c r="C30" s="62"/>
      <c r="D30" s="62"/>
      <c r="E30" s="62"/>
      <c r="F30" s="62"/>
      <c r="G30" s="62"/>
      <c r="H30" s="62"/>
      <c r="I30" s="62"/>
      <c r="J30" s="62"/>
      <c r="K30" s="62"/>
      <c r="L30" s="62"/>
      <c r="M30" s="62"/>
      <c r="N30" s="62"/>
      <c r="O30" s="62"/>
      <c r="P30" s="62"/>
      <c r="Q30" s="62"/>
      <c r="R30" s="62"/>
      <c r="S30" s="63"/>
      <c r="T30" s="61"/>
      <c r="U30" s="62"/>
      <c r="V30" s="62"/>
      <c r="W30" s="62"/>
      <c r="X30" s="63"/>
    </row>
    <row r="31" spans="1:25" ht="15.9" customHeight="1">
      <c r="B31" s="2"/>
      <c r="C31" s="1" t="s">
        <v>581</v>
      </c>
      <c r="S31" s="9"/>
      <c r="T31" s="2"/>
      <c r="X31" s="9"/>
    </row>
    <row r="32" spans="1:25" ht="8.25" customHeight="1">
      <c r="B32" s="2"/>
      <c r="S32" s="9"/>
      <c r="T32" s="2"/>
      <c r="X32" s="9"/>
    </row>
    <row r="33" spans="1:24" s="64" customFormat="1" ht="15.9" customHeight="1">
      <c r="A33" s="1"/>
      <c r="B33" s="2"/>
      <c r="C33" s="1" t="s">
        <v>582</v>
      </c>
      <c r="D33" s="1"/>
      <c r="E33" s="1"/>
      <c r="F33" s="1"/>
      <c r="G33" s="1"/>
      <c r="H33" s="1"/>
      <c r="I33" s="1"/>
      <c r="J33" s="1"/>
      <c r="K33" s="1"/>
      <c r="L33" s="1"/>
      <c r="M33" s="1"/>
      <c r="N33" s="1"/>
      <c r="O33" s="1"/>
      <c r="P33" s="1"/>
      <c r="Q33" s="1"/>
      <c r="R33" s="1"/>
      <c r="S33" s="9"/>
      <c r="T33" s="2"/>
      <c r="U33" s="1"/>
      <c r="V33" s="1"/>
      <c r="W33" s="1"/>
      <c r="X33" s="9"/>
    </row>
    <row r="34" spans="1:24" s="64" customFormat="1" ht="15.9" customHeight="1">
      <c r="A34" s="1"/>
      <c r="B34" s="2"/>
      <c r="C34" s="1"/>
      <c r="D34" s="1" t="s">
        <v>583</v>
      </c>
      <c r="E34" s="1" t="s">
        <v>584</v>
      </c>
      <c r="F34" s="1"/>
      <c r="G34" s="1"/>
      <c r="H34" s="1"/>
      <c r="I34" s="1"/>
      <c r="J34" s="1"/>
      <c r="K34" s="1"/>
      <c r="L34" s="1"/>
      <c r="M34" s="1"/>
      <c r="N34" s="1"/>
      <c r="O34" s="1"/>
      <c r="P34" s="1"/>
      <c r="Q34" s="1"/>
      <c r="R34" s="1"/>
      <c r="S34" s="9"/>
      <c r="T34" s="2"/>
      <c r="U34" s="1"/>
      <c r="V34" s="1"/>
      <c r="W34" s="1"/>
      <c r="X34" s="9"/>
    </row>
    <row r="35" spans="1:24" s="64" customFormat="1" ht="15.9" customHeight="1">
      <c r="A35" s="1"/>
      <c r="B35" s="2"/>
      <c r="C35" s="1"/>
      <c r="D35" s="18" t="s">
        <v>457</v>
      </c>
      <c r="E35" s="1400">
        <v>58000</v>
      </c>
      <c r="F35" s="1400"/>
      <c r="G35" s="1400"/>
      <c r="H35" s="1" t="s">
        <v>458</v>
      </c>
      <c r="I35" s="1"/>
      <c r="J35" s="1"/>
      <c r="K35" s="19" t="s">
        <v>195</v>
      </c>
      <c r="L35" s="1"/>
      <c r="M35" s="1157" t="s">
        <v>585</v>
      </c>
      <c r="N35" s="1157"/>
      <c r="O35" s="1157"/>
      <c r="P35" s="1401">
        <f>O11</f>
        <v>0</v>
      </c>
      <c r="Q35" s="1401"/>
      <c r="R35" s="1401"/>
      <c r="S35" s="9" t="s">
        <v>386</v>
      </c>
      <c r="T35" s="8" t="s">
        <v>478</v>
      </c>
      <c r="U35" s="1402">
        <f>E35*P35</f>
        <v>0</v>
      </c>
      <c r="V35" s="1402"/>
      <c r="W35" s="1402"/>
      <c r="X35" s="9" t="s">
        <v>479</v>
      </c>
    </row>
    <row r="36" spans="1:24" s="64" customFormat="1" ht="15.75" customHeight="1">
      <c r="A36" s="1"/>
      <c r="B36" s="2"/>
      <c r="C36" s="1"/>
      <c r="D36" s="130" t="s">
        <v>586</v>
      </c>
      <c r="E36" s="140"/>
      <c r="F36" s="140"/>
      <c r="G36" s="140"/>
      <c r="H36" s="1"/>
      <c r="I36" s="1"/>
      <c r="J36" s="1"/>
      <c r="K36" s="19"/>
      <c r="L36" s="1"/>
      <c r="M36" s="20"/>
      <c r="N36" s="20"/>
      <c r="O36" s="20"/>
      <c r="P36" s="65"/>
      <c r="Q36" s="65"/>
      <c r="R36" s="65"/>
      <c r="S36" s="9"/>
      <c r="T36" s="8"/>
      <c r="U36" s="47"/>
      <c r="V36" s="47"/>
      <c r="W36" s="47"/>
      <c r="X36" s="9"/>
    </row>
    <row r="37" spans="1:24" s="64" customFormat="1" ht="15.75" customHeight="1">
      <c r="A37" s="1"/>
      <c r="B37" s="2"/>
      <c r="C37" s="1"/>
      <c r="D37" s="18" t="s">
        <v>457</v>
      </c>
      <c r="E37" s="1400">
        <v>58000</v>
      </c>
      <c r="F37" s="1400"/>
      <c r="G37" s="1400"/>
      <c r="H37" s="1" t="s">
        <v>458</v>
      </c>
      <c r="I37" s="1"/>
      <c r="J37" s="1"/>
      <c r="K37" s="19" t="s">
        <v>195</v>
      </c>
      <c r="L37" s="1"/>
      <c r="M37" s="1157" t="s">
        <v>587</v>
      </c>
      <c r="N37" s="1157"/>
      <c r="O37" s="1157"/>
      <c r="P37" s="1401">
        <f>O12</f>
        <v>0</v>
      </c>
      <c r="Q37" s="1401"/>
      <c r="R37" s="1401"/>
      <c r="S37" s="9" t="s">
        <v>386</v>
      </c>
      <c r="T37" s="8" t="s">
        <v>478</v>
      </c>
      <c r="U37" s="1402">
        <f>E37*P37</f>
        <v>0</v>
      </c>
      <c r="V37" s="1402"/>
      <c r="W37" s="1402"/>
      <c r="X37" s="9" t="s">
        <v>479</v>
      </c>
    </row>
    <row r="38" spans="1:24" ht="15.75" customHeight="1">
      <c r="B38" s="2"/>
      <c r="D38" s="18"/>
      <c r="E38" s="146"/>
      <c r="F38" s="146"/>
      <c r="G38" s="146"/>
      <c r="K38" s="19"/>
      <c r="M38" s="20"/>
      <c r="N38" s="20"/>
      <c r="O38" s="20"/>
      <c r="P38" s="66"/>
      <c r="Q38" s="66"/>
      <c r="R38" s="66"/>
      <c r="S38" s="9"/>
      <c r="T38" s="8"/>
      <c r="U38" s="139"/>
      <c r="V38" s="139"/>
      <c r="W38" s="139"/>
      <c r="X38" s="9"/>
    </row>
    <row r="39" spans="1:24" ht="15.9" customHeight="1">
      <c r="B39" s="2"/>
      <c r="C39" s="1" t="s">
        <v>588</v>
      </c>
      <c r="L39" s="1140"/>
      <c r="M39" s="1140"/>
      <c r="N39" s="1140"/>
      <c r="O39" s="1140"/>
      <c r="P39" s="18"/>
      <c r="Q39" s="18"/>
      <c r="R39" s="18"/>
      <c r="S39" s="9"/>
      <c r="T39" s="2"/>
      <c r="X39" s="9"/>
    </row>
    <row r="40" spans="1:24" ht="8.25" customHeight="1">
      <c r="B40" s="2"/>
      <c r="L40" s="19"/>
      <c r="M40" s="19"/>
      <c r="N40" s="19"/>
      <c r="O40" s="19"/>
      <c r="P40" s="18"/>
      <c r="Q40" s="18"/>
      <c r="R40" s="18"/>
      <c r="S40" s="9"/>
      <c r="T40" s="2"/>
      <c r="X40" s="9"/>
    </row>
    <row r="41" spans="1:24" ht="15.9" customHeight="1">
      <c r="B41" s="2"/>
      <c r="D41" s="1" t="s">
        <v>424</v>
      </c>
      <c r="E41" s="1127" t="s">
        <v>589</v>
      </c>
      <c r="F41" s="1127"/>
      <c r="G41" s="1127"/>
      <c r="H41" s="1127"/>
      <c r="M41" s="838" t="s">
        <v>590</v>
      </c>
      <c r="N41" s="838"/>
      <c r="O41" s="838"/>
      <c r="P41" s="1403">
        <f>R19</f>
        <v>0</v>
      </c>
      <c r="Q41" s="1403"/>
      <c r="R41" s="1403"/>
      <c r="S41" s="9" t="s">
        <v>386</v>
      </c>
      <c r="T41" s="8" t="s">
        <v>478</v>
      </c>
      <c r="U41" s="1404"/>
      <c r="V41" s="1404"/>
      <c r="W41" s="1404"/>
      <c r="X41" s="9" t="s">
        <v>479</v>
      </c>
    </row>
    <row r="42" spans="1:24" ht="8.25" customHeight="1">
      <c r="B42" s="2"/>
      <c r="E42" s="20"/>
      <c r="F42" s="20"/>
      <c r="G42" s="20"/>
      <c r="H42" s="20"/>
      <c r="M42" s="130"/>
      <c r="N42" s="130"/>
      <c r="O42" s="130"/>
      <c r="P42" s="66"/>
      <c r="Q42" s="66"/>
      <c r="R42" s="66"/>
      <c r="S42" s="9"/>
      <c r="T42" s="8"/>
      <c r="U42" s="139"/>
      <c r="V42" s="139"/>
      <c r="W42" s="139"/>
      <c r="X42" s="9"/>
    </row>
    <row r="43" spans="1:24" ht="15.9" customHeight="1">
      <c r="B43" s="2"/>
      <c r="D43" s="1" t="s">
        <v>426</v>
      </c>
      <c r="E43" s="1399" t="s">
        <v>591</v>
      </c>
      <c r="F43" s="1399"/>
      <c r="G43" s="1399"/>
      <c r="H43" s="1399"/>
      <c r="P43" s="18"/>
      <c r="Q43" s="18"/>
      <c r="R43" s="18"/>
      <c r="S43" s="9"/>
      <c r="T43" s="2"/>
      <c r="X43" s="9"/>
    </row>
    <row r="44" spans="1:24" ht="15.9" customHeight="1">
      <c r="B44" s="2"/>
      <c r="D44" s="18" t="s">
        <v>457</v>
      </c>
      <c r="E44" s="1400"/>
      <c r="F44" s="1400"/>
      <c r="G44" s="1400"/>
      <c r="H44" s="1" t="s">
        <v>458</v>
      </c>
      <c r="K44" s="19" t="s">
        <v>195</v>
      </c>
      <c r="M44" s="1157" t="s">
        <v>592</v>
      </c>
      <c r="N44" s="1157"/>
      <c r="O44" s="1157"/>
      <c r="P44" s="1403">
        <f>H19</f>
        <v>0</v>
      </c>
      <c r="Q44" s="1403"/>
      <c r="R44" s="1403"/>
      <c r="S44" s="9" t="s">
        <v>386</v>
      </c>
      <c r="T44" s="8" t="s">
        <v>478</v>
      </c>
      <c r="U44" s="1404">
        <f>E44*P44</f>
        <v>0</v>
      </c>
      <c r="V44" s="1404"/>
      <c r="W44" s="1404"/>
      <c r="X44" s="9" t="s">
        <v>479</v>
      </c>
    </row>
    <row r="45" spans="1:24" ht="12" customHeight="1">
      <c r="B45" s="2"/>
      <c r="D45" s="18"/>
      <c r="E45" s="1379" t="s">
        <v>593</v>
      </c>
      <c r="F45" s="1379"/>
      <c r="G45" s="1379"/>
      <c r="H45" s="1379"/>
      <c r="I45" s="1379"/>
      <c r="J45" s="1379"/>
      <c r="K45" s="1379"/>
      <c r="L45" s="1379"/>
      <c r="M45" s="1379"/>
      <c r="N45" s="1379"/>
      <c r="O45" s="1379"/>
      <c r="P45" s="139"/>
      <c r="Q45" s="139"/>
      <c r="R45" s="139"/>
      <c r="S45" s="9"/>
      <c r="T45" s="8"/>
      <c r="U45" s="139"/>
      <c r="V45" s="139"/>
      <c r="W45" s="139"/>
      <c r="X45" s="9"/>
    </row>
    <row r="46" spans="1:24" ht="12" customHeight="1">
      <c r="B46" s="2"/>
      <c r="D46" s="18"/>
      <c r="E46" s="259"/>
      <c r="F46" s="259"/>
      <c r="G46" s="259"/>
      <c r="H46" s="259"/>
      <c r="I46" s="259"/>
      <c r="J46" s="259"/>
      <c r="K46" s="259"/>
      <c r="L46" s="259"/>
      <c r="M46" s="259"/>
      <c r="N46" s="259"/>
      <c r="O46" s="259"/>
      <c r="P46" s="139"/>
      <c r="Q46" s="139"/>
      <c r="R46" s="139"/>
      <c r="S46" s="9"/>
      <c r="T46" s="8"/>
      <c r="U46" s="139"/>
      <c r="V46" s="139"/>
      <c r="W46" s="139"/>
      <c r="X46" s="9"/>
    </row>
    <row r="47" spans="1:24" ht="15.9" customHeight="1">
      <c r="B47" s="2"/>
      <c r="C47" s="1" t="s">
        <v>594</v>
      </c>
      <c r="P47" s="18"/>
      <c r="Q47" s="18"/>
      <c r="R47" s="18"/>
      <c r="S47" s="9"/>
      <c r="T47" s="8" t="s">
        <v>478</v>
      </c>
      <c r="U47" s="1404"/>
      <c r="V47" s="1404"/>
      <c r="W47" s="1404"/>
      <c r="X47" s="9" t="s">
        <v>479</v>
      </c>
    </row>
    <row r="48" spans="1:24" ht="8.25" customHeight="1">
      <c r="B48" s="2"/>
      <c r="P48" s="18"/>
      <c r="Q48" s="18"/>
      <c r="R48" s="18"/>
      <c r="S48" s="9"/>
      <c r="T48" s="8"/>
      <c r="U48" s="139"/>
      <c r="V48" s="139"/>
      <c r="W48" s="139"/>
      <c r="X48" s="9"/>
    </row>
    <row r="49" spans="2:24" ht="15.9" customHeight="1">
      <c r="B49" s="2"/>
      <c r="C49" s="1" t="s">
        <v>595</v>
      </c>
      <c r="P49" s="18"/>
      <c r="Q49" s="18"/>
      <c r="R49" s="18"/>
      <c r="S49" s="9"/>
      <c r="T49" s="2"/>
      <c r="X49" s="9"/>
    </row>
    <row r="50" spans="2:24" ht="15.9" customHeight="1">
      <c r="B50" s="2"/>
      <c r="D50" s="18" t="s">
        <v>457</v>
      </c>
      <c r="E50" s="1408">
        <v>27640</v>
      </c>
      <c r="F50" s="1408"/>
      <c r="G50" s="1408"/>
      <c r="H50" s="1" t="s">
        <v>476</v>
      </c>
      <c r="K50" s="19" t="s">
        <v>195</v>
      </c>
      <c r="M50" s="838" t="s">
        <v>596</v>
      </c>
      <c r="N50" s="838"/>
      <c r="O50" s="838"/>
      <c r="P50" s="1403">
        <f>U22</f>
        <v>0</v>
      </c>
      <c r="Q50" s="1403"/>
      <c r="R50" s="1403"/>
      <c r="S50" s="9" t="s">
        <v>386</v>
      </c>
      <c r="T50" s="8" t="s">
        <v>478</v>
      </c>
      <c r="U50" s="1404">
        <f>E50*P50</f>
        <v>0</v>
      </c>
      <c r="V50" s="1404"/>
      <c r="W50" s="1404"/>
      <c r="X50" s="9" t="s">
        <v>479</v>
      </c>
    </row>
    <row r="51" spans="2:24" ht="8.25" customHeight="1">
      <c r="B51" s="2"/>
      <c r="D51" s="18"/>
      <c r="E51" s="146"/>
      <c r="F51" s="146"/>
      <c r="G51" s="146"/>
      <c r="K51" s="19"/>
      <c r="M51" s="130"/>
      <c r="N51" s="130"/>
      <c r="O51" s="130"/>
      <c r="P51" s="66"/>
      <c r="Q51" s="66"/>
      <c r="R51" s="66"/>
      <c r="S51" s="9"/>
      <c r="T51" s="8"/>
      <c r="U51" s="139"/>
      <c r="V51" s="139"/>
      <c r="W51" s="139"/>
      <c r="X51" s="9"/>
    </row>
    <row r="52" spans="2:24" ht="15.9" customHeight="1">
      <c r="B52" s="2"/>
      <c r="C52" s="1" t="s">
        <v>597</v>
      </c>
      <c r="P52" s="18"/>
      <c r="Q52" s="18"/>
      <c r="R52" s="18"/>
      <c r="S52" s="9"/>
      <c r="T52" s="2"/>
      <c r="X52" s="9"/>
    </row>
    <row r="53" spans="2:24" ht="15.9" customHeight="1">
      <c r="B53" s="2"/>
      <c r="D53" s="18" t="s">
        <v>457</v>
      </c>
      <c r="E53" s="1408">
        <v>4000</v>
      </c>
      <c r="F53" s="1408"/>
      <c r="G53" s="1408"/>
      <c r="H53" s="1" t="s">
        <v>458</v>
      </c>
      <c r="K53" s="19" t="s">
        <v>195</v>
      </c>
      <c r="M53" s="1157" t="s">
        <v>598</v>
      </c>
      <c r="N53" s="1157"/>
      <c r="O53" s="1157"/>
      <c r="P53" s="1403">
        <f>O11+O12</f>
        <v>0</v>
      </c>
      <c r="Q53" s="1403"/>
      <c r="R53" s="1403"/>
      <c r="S53" s="9" t="s">
        <v>386</v>
      </c>
      <c r="T53" s="8" t="s">
        <v>478</v>
      </c>
      <c r="U53" s="1404">
        <f>E53*P53</f>
        <v>0</v>
      </c>
      <c r="V53" s="1404"/>
      <c r="W53" s="1404"/>
      <c r="X53" s="9" t="s">
        <v>479</v>
      </c>
    </row>
    <row r="54" spans="2:24" ht="8.25" customHeight="1">
      <c r="B54" s="2"/>
      <c r="D54" s="18"/>
      <c r="E54" s="146"/>
      <c r="F54" s="146"/>
      <c r="G54" s="146"/>
      <c r="K54" s="19"/>
      <c r="P54" s="66"/>
      <c r="Q54" s="66"/>
      <c r="R54" s="66"/>
      <c r="S54" s="9"/>
      <c r="T54" s="8"/>
      <c r="U54" s="139"/>
      <c r="V54" s="139"/>
      <c r="W54" s="139"/>
      <c r="X54" s="9"/>
    </row>
    <row r="55" spans="2:24" ht="15.9" customHeight="1">
      <c r="B55" s="2"/>
      <c r="C55" s="1" t="s">
        <v>599</v>
      </c>
      <c r="P55" s="18"/>
      <c r="Q55" s="18"/>
      <c r="R55" s="18"/>
      <c r="S55" s="9"/>
      <c r="T55" s="8" t="s">
        <v>478</v>
      </c>
      <c r="U55" s="1404"/>
      <c r="V55" s="1404"/>
      <c r="W55" s="1404"/>
      <c r="X55" s="9" t="s">
        <v>479</v>
      </c>
    </row>
    <row r="56" spans="2:24" ht="8.25" customHeight="1">
      <c r="B56" s="2"/>
      <c r="D56" s="18"/>
      <c r="E56" s="146"/>
      <c r="F56" s="146"/>
      <c r="G56" s="146"/>
      <c r="K56" s="19"/>
      <c r="P56" s="66"/>
      <c r="Q56" s="66"/>
      <c r="R56" s="66"/>
      <c r="S56" s="9"/>
      <c r="T56" s="8"/>
      <c r="U56" s="139"/>
      <c r="V56" s="139"/>
      <c r="W56" s="139"/>
      <c r="X56" s="9"/>
    </row>
    <row r="57" spans="2:24" ht="15.9" customHeight="1">
      <c r="B57" s="2"/>
      <c r="C57" s="108" t="s">
        <v>600</v>
      </c>
      <c r="D57" s="19"/>
      <c r="E57" s="20"/>
      <c r="F57" s="20"/>
      <c r="G57" s="20"/>
      <c r="H57" s="20"/>
      <c r="I57" s="20"/>
      <c r="M57" s="146"/>
      <c r="O57" s="146"/>
      <c r="P57" s="146"/>
      <c r="Q57" s="146"/>
      <c r="R57" s="146"/>
      <c r="S57" s="9"/>
      <c r="T57" s="8"/>
      <c r="U57" s="139"/>
      <c r="V57" s="139"/>
      <c r="W57" s="139"/>
      <c r="X57" s="9"/>
    </row>
    <row r="58" spans="2:24" ht="15.9" customHeight="1">
      <c r="B58" s="11"/>
      <c r="C58" s="108" t="s">
        <v>601</v>
      </c>
      <c r="D58" s="3"/>
      <c r="E58" s="4"/>
      <c r="F58" s="4"/>
      <c r="G58" s="4"/>
      <c r="H58" s="4"/>
      <c r="I58" s="4"/>
      <c r="J58" s="5"/>
      <c r="K58" s="5"/>
      <c r="L58" s="5"/>
      <c r="M58" s="6"/>
      <c r="N58" s="5"/>
      <c r="O58" s="6"/>
      <c r="P58" s="7"/>
      <c r="Q58" s="7"/>
      <c r="R58" s="7"/>
      <c r="S58" s="43"/>
      <c r="T58" s="46"/>
      <c r="U58" s="67"/>
      <c r="V58" s="67"/>
      <c r="W58" s="67"/>
      <c r="X58" s="43"/>
    </row>
    <row r="59" spans="2:24" ht="15.9" customHeight="1">
      <c r="B59" s="1405" t="s">
        <v>602</v>
      </c>
      <c r="C59" s="1385"/>
      <c r="D59" s="1385"/>
      <c r="E59" s="1385"/>
      <c r="F59" s="1385"/>
      <c r="G59" s="1385"/>
      <c r="H59" s="1385"/>
      <c r="I59" s="1385"/>
      <c r="J59" s="1385"/>
      <c r="K59" s="1385"/>
      <c r="L59" s="1385"/>
      <c r="M59" s="1385"/>
      <c r="N59" s="1385"/>
      <c r="O59" s="1385"/>
      <c r="P59" s="1385"/>
      <c r="Q59" s="1385"/>
      <c r="R59" s="1385"/>
      <c r="S59" s="1406"/>
      <c r="T59" s="145" t="s">
        <v>478</v>
      </c>
      <c r="U59" s="1407">
        <f>U35+U37+U41+U44+U47+U50+U53+U55</f>
        <v>0</v>
      </c>
      <c r="V59" s="1407"/>
      <c r="W59" s="1407"/>
      <c r="X59" s="14" t="s">
        <v>479</v>
      </c>
    </row>
    <row r="60" spans="2:24" ht="27.75" customHeight="1">
      <c r="B60" s="68"/>
      <c r="C60" s="68"/>
      <c r="D60" s="68"/>
      <c r="E60" s="68"/>
      <c r="F60" s="68"/>
      <c r="G60" s="68"/>
      <c r="H60" s="68"/>
      <c r="I60" s="68"/>
      <c r="J60" s="68"/>
      <c r="K60" s="68"/>
      <c r="L60" s="68"/>
      <c r="M60" s="68"/>
      <c r="N60" s="68"/>
      <c r="O60" s="68"/>
      <c r="P60" s="68"/>
      <c r="Q60" s="68"/>
      <c r="R60" s="68"/>
      <c r="S60" s="68"/>
      <c r="T60" s="68"/>
      <c r="U60" s="68"/>
      <c r="V60" s="68"/>
      <c r="W60" s="68"/>
      <c r="X60" s="68"/>
    </row>
    <row r="61" spans="2:24" ht="18.75" customHeight="1">
      <c r="B61" s="69"/>
      <c r="C61" s="69"/>
      <c r="D61" s="69"/>
      <c r="E61" s="69"/>
      <c r="F61" s="69"/>
      <c r="G61" s="69"/>
      <c r="H61" s="69"/>
      <c r="I61" s="69"/>
      <c r="J61" s="69"/>
      <c r="K61" s="69"/>
      <c r="L61" s="69"/>
      <c r="M61" s="69"/>
      <c r="N61" s="69"/>
      <c r="O61" s="69"/>
      <c r="P61" s="69"/>
      <c r="Q61" s="69"/>
      <c r="R61" s="69"/>
      <c r="S61" s="69"/>
      <c r="T61" s="69"/>
      <c r="U61" s="69"/>
      <c r="V61" s="69"/>
      <c r="W61" s="69"/>
      <c r="X61" s="69"/>
    </row>
    <row r="62" spans="2:24" ht="18.75" customHeight="1">
      <c r="B62" s="70"/>
      <c r="C62" s="70"/>
      <c r="D62" s="70"/>
      <c r="E62" s="70"/>
      <c r="F62" s="70"/>
      <c r="G62" s="70"/>
      <c r="H62" s="70"/>
      <c r="I62" s="70"/>
      <c r="J62" s="70"/>
      <c r="K62" s="70"/>
      <c r="L62" s="70"/>
      <c r="M62" s="70"/>
      <c r="N62" s="70"/>
      <c r="O62" s="70"/>
      <c r="P62" s="70"/>
      <c r="Q62" s="70"/>
      <c r="R62" s="70"/>
      <c r="S62" s="70"/>
      <c r="T62" s="70"/>
      <c r="U62" s="70"/>
      <c r="V62" s="70"/>
      <c r="W62" s="70"/>
      <c r="X62" s="70"/>
    </row>
    <row r="63" spans="2:24" ht="12" customHeight="1"/>
    <row r="64" spans="2:24" ht="18.75" customHeight="1"/>
    <row r="67" ht="6.9" customHeight="1"/>
    <row r="68" ht="6.9" customHeight="1"/>
    <row r="72" ht="9.75" customHeight="1"/>
    <row r="74" ht="13.5" customHeight="1"/>
    <row r="75" ht="13.5" customHeight="1"/>
    <row r="76" ht="13.5" customHeight="1"/>
    <row r="77" ht="13.5" customHeight="1"/>
    <row r="79" ht="13.5" customHeight="1"/>
    <row r="85" ht="21" customHeight="1"/>
    <row r="86" ht="23.25" customHeight="1"/>
    <row r="87" ht="27" customHeight="1"/>
    <row r="88" ht="48" customHeight="1"/>
  </sheetData>
  <mergeCells count="51">
    <mergeCell ref="B59:S59"/>
    <mergeCell ref="U59:W59"/>
    <mergeCell ref="E44:G44"/>
    <mergeCell ref="M44:O44"/>
    <mergeCell ref="P44:R44"/>
    <mergeCell ref="U44:W44"/>
    <mergeCell ref="U47:W47"/>
    <mergeCell ref="E50:G50"/>
    <mergeCell ref="M50:O50"/>
    <mergeCell ref="P50:R50"/>
    <mergeCell ref="U50:W50"/>
    <mergeCell ref="E53:G53"/>
    <mergeCell ref="M53:O53"/>
    <mergeCell ref="P53:R53"/>
    <mergeCell ref="U53:W53"/>
    <mergeCell ref="U55:W55"/>
    <mergeCell ref="E43:H43"/>
    <mergeCell ref="E35:G35"/>
    <mergeCell ref="M35:O35"/>
    <mergeCell ref="P35:R35"/>
    <mergeCell ref="U35:W35"/>
    <mergeCell ref="E37:G37"/>
    <mergeCell ref="M37:O37"/>
    <mergeCell ref="P37:R37"/>
    <mergeCell ref="U37:W37"/>
    <mergeCell ref="L39:O39"/>
    <mergeCell ref="E41:H41"/>
    <mergeCell ref="M41:O41"/>
    <mergeCell ref="P41:R41"/>
    <mergeCell ref="U41:W41"/>
    <mergeCell ref="B20:X20"/>
    <mergeCell ref="P22:S23"/>
    <mergeCell ref="T22:T23"/>
    <mergeCell ref="U22:W23"/>
    <mergeCell ref="X22:X23"/>
    <mergeCell ref="E45:O45"/>
    <mergeCell ref="A3:X3"/>
    <mergeCell ref="N6:X6"/>
    <mergeCell ref="B9:M10"/>
    <mergeCell ref="N9:X10"/>
    <mergeCell ref="B11:M11"/>
    <mergeCell ref="O11:W11"/>
    <mergeCell ref="N25:T25"/>
    <mergeCell ref="U25:W25"/>
    <mergeCell ref="O12:W12"/>
    <mergeCell ref="B13:M13"/>
    <mergeCell ref="O13:W13"/>
    <mergeCell ref="B14:M14"/>
    <mergeCell ref="P14:W14"/>
    <mergeCell ref="H19:J19"/>
    <mergeCell ref="R19:T19"/>
  </mergeCells>
  <phoneticPr fontId="4"/>
  <printOptions horizontalCentered="1"/>
  <pageMargins left="0.51181102362204722" right="0.39370078740157483" top="0.59055118110236227" bottom="0.59055118110236227" header="0.51181102362204722" footer="0.51181102362204722"/>
  <pageSetup paperSize="9" scale="95" orientation="portrait" r:id="rId1"/>
  <headerFooter alignWithMargins="0"/>
  <rowBreaks count="1" manualBreakCount="1">
    <brk id="59" max="22" man="1"/>
  </rowBreak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25">
    <tabColor rgb="FFFF0000"/>
  </sheetPr>
  <dimension ref="A1:T50"/>
  <sheetViews>
    <sheetView view="pageBreakPreview" zoomScaleNormal="100" zoomScaleSheetLayoutView="100" workbookViewId="0"/>
  </sheetViews>
  <sheetFormatPr defaultRowHeight="13.2"/>
  <cols>
    <col min="1" max="17" width="4.109375" style="121" customWidth="1"/>
    <col min="18" max="20" width="4.77734375" style="121" customWidth="1"/>
    <col min="21" max="256" width="9" style="121"/>
    <col min="257" max="273" width="4.109375" style="121" customWidth="1"/>
    <col min="274" max="276" width="4.77734375" style="121" customWidth="1"/>
    <col min="277" max="512" width="9" style="121"/>
    <col min="513" max="529" width="4.109375" style="121" customWidth="1"/>
    <col min="530" max="532" width="4.77734375" style="121" customWidth="1"/>
    <col min="533" max="768" width="9" style="121"/>
    <col min="769" max="785" width="4.109375" style="121" customWidth="1"/>
    <col min="786" max="788" width="4.77734375" style="121" customWidth="1"/>
    <col min="789" max="1024" width="9" style="121"/>
    <col min="1025" max="1041" width="4.109375" style="121" customWidth="1"/>
    <col min="1042" max="1044" width="4.77734375" style="121" customWidth="1"/>
    <col min="1045" max="1280" width="9" style="121"/>
    <col min="1281" max="1297" width="4.109375" style="121" customWidth="1"/>
    <col min="1298" max="1300" width="4.77734375" style="121" customWidth="1"/>
    <col min="1301" max="1536" width="9" style="121"/>
    <col min="1537" max="1553" width="4.109375" style="121" customWidth="1"/>
    <col min="1554" max="1556" width="4.77734375" style="121" customWidth="1"/>
    <col min="1557" max="1792" width="9" style="121"/>
    <col min="1793" max="1809" width="4.109375" style="121" customWidth="1"/>
    <col min="1810" max="1812" width="4.77734375" style="121" customWidth="1"/>
    <col min="1813" max="2048" width="9" style="121"/>
    <col min="2049" max="2065" width="4.109375" style="121" customWidth="1"/>
    <col min="2066" max="2068" width="4.77734375" style="121" customWidth="1"/>
    <col min="2069" max="2304" width="9" style="121"/>
    <col min="2305" max="2321" width="4.109375" style="121" customWidth="1"/>
    <col min="2322" max="2324" width="4.77734375" style="121" customWidth="1"/>
    <col min="2325" max="2560" width="9" style="121"/>
    <col min="2561" max="2577" width="4.109375" style="121" customWidth="1"/>
    <col min="2578" max="2580" width="4.77734375" style="121" customWidth="1"/>
    <col min="2581" max="2816" width="9" style="121"/>
    <col min="2817" max="2833" width="4.109375" style="121" customWidth="1"/>
    <col min="2834" max="2836" width="4.77734375" style="121" customWidth="1"/>
    <col min="2837" max="3072" width="9" style="121"/>
    <col min="3073" max="3089" width="4.109375" style="121" customWidth="1"/>
    <col min="3090" max="3092" width="4.77734375" style="121" customWidth="1"/>
    <col min="3093" max="3328" width="9" style="121"/>
    <col min="3329" max="3345" width="4.109375" style="121" customWidth="1"/>
    <col min="3346" max="3348" width="4.77734375" style="121" customWidth="1"/>
    <col min="3349" max="3584" width="9" style="121"/>
    <col min="3585" max="3601" width="4.109375" style="121" customWidth="1"/>
    <col min="3602" max="3604" width="4.77734375" style="121" customWidth="1"/>
    <col min="3605" max="3840" width="9" style="121"/>
    <col min="3841" max="3857" width="4.109375" style="121" customWidth="1"/>
    <col min="3858" max="3860" width="4.77734375" style="121" customWidth="1"/>
    <col min="3861" max="4096" width="9" style="121"/>
    <col min="4097" max="4113" width="4.109375" style="121" customWidth="1"/>
    <col min="4114" max="4116" width="4.77734375" style="121" customWidth="1"/>
    <col min="4117" max="4352" width="9" style="121"/>
    <col min="4353" max="4369" width="4.109375" style="121" customWidth="1"/>
    <col min="4370" max="4372" width="4.77734375" style="121" customWidth="1"/>
    <col min="4373" max="4608" width="9" style="121"/>
    <col min="4609" max="4625" width="4.109375" style="121" customWidth="1"/>
    <col min="4626" max="4628" width="4.77734375" style="121" customWidth="1"/>
    <col min="4629" max="4864" width="9" style="121"/>
    <col min="4865" max="4881" width="4.109375" style="121" customWidth="1"/>
    <col min="4882" max="4884" width="4.77734375" style="121" customWidth="1"/>
    <col min="4885" max="5120" width="9" style="121"/>
    <col min="5121" max="5137" width="4.109375" style="121" customWidth="1"/>
    <col min="5138" max="5140" width="4.77734375" style="121" customWidth="1"/>
    <col min="5141" max="5376" width="9" style="121"/>
    <col min="5377" max="5393" width="4.109375" style="121" customWidth="1"/>
    <col min="5394" max="5396" width="4.77734375" style="121" customWidth="1"/>
    <col min="5397" max="5632" width="9" style="121"/>
    <col min="5633" max="5649" width="4.109375" style="121" customWidth="1"/>
    <col min="5650" max="5652" width="4.77734375" style="121" customWidth="1"/>
    <col min="5653" max="5888" width="9" style="121"/>
    <col min="5889" max="5905" width="4.109375" style="121" customWidth="1"/>
    <col min="5906" max="5908" width="4.77734375" style="121" customWidth="1"/>
    <col min="5909" max="6144" width="9" style="121"/>
    <col min="6145" max="6161" width="4.109375" style="121" customWidth="1"/>
    <col min="6162" max="6164" width="4.77734375" style="121" customWidth="1"/>
    <col min="6165" max="6400" width="9" style="121"/>
    <col min="6401" max="6417" width="4.109375" style="121" customWidth="1"/>
    <col min="6418" max="6420" width="4.77734375" style="121" customWidth="1"/>
    <col min="6421" max="6656" width="9" style="121"/>
    <col min="6657" max="6673" width="4.109375" style="121" customWidth="1"/>
    <col min="6674" max="6676" width="4.77734375" style="121" customWidth="1"/>
    <col min="6677" max="6912" width="9" style="121"/>
    <col min="6913" max="6929" width="4.109375" style="121" customWidth="1"/>
    <col min="6930" max="6932" width="4.77734375" style="121" customWidth="1"/>
    <col min="6933" max="7168" width="9" style="121"/>
    <col min="7169" max="7185" width="4.109375" style="121" customWidth="1"/>
    <col min="7186" max="7188" width="4.77734375" style="121" customWidth="1"/>
    <col min="7189" max="7424" width="9" style="121"/>
    <col min="7425" max="7441" width="4.109375" style="121" customWidth="1"/>
    <col min="7442" max="7444" width="4.77734375" style="121" customWidth="1"/>
    <col min="7445" max="7680" width="9" style="121"/>
    <col min="7681" max="7697" width="4.109375" style="121" customWidth="1"/>
    <col min="7698" max="7700" width="4.77734375" style="121" customWidth="1"/>
    <col min="7701" max="7936" width="9" style="121"/>
    <col min="7937" max="7953" width="4.109375" style="121" customWidth="1"/>
    <col min="7954" max="7956" width="4.77734375" style="121" customWidth="1"/>
    <col min="7957" max="8192" width="9" style="121"/>
    <col min="8193" max="8209" width="4.109375" style="121" customWidth="1"/>
    <col min="8210" max="8212" width="4.77734375" style="121" customWidth="1"/>
    <col min="8213" max="8448" width="9" style="121"/>
    <col min="8449" max="8465" width="4.109375" style="121" customWidth="1"/>
    <col min="8466" max="8468" width="4.77734375" style="121" customWidth="1"/>
    <col min="8469" max="8704" width="9" style="121"/>
    <col min="8705" max="8721" width="4.109375" style="121" customWidth="1"/>
    <col min="8722" max="8724" width="4.77734375" style="121" customWidth="1"/>
    <col min="8725" max="8960" width="9" style="121"/>
    <col min="8961" max="8977" width="4.109375" style="121" customWidth="1"/>
    <col min="8978" max="8980" width="4.77734375" style="121" customWidth="1"/>
    <col min="8981" max="9216" width="9" style="121"/>
    <col min="9217" max="9233" width="4.109375" style="121" customWidth="1"/>
    <col min="9234" max="9236" width="4.77734375" style="121" customWidth="1"/>
    <col min="9237" max="9472" width="9" style="121"/>
    <col min="9473" max="9489" width="4.109375" style="121" customWidth="1"/>
    <col min="9490" max="9492" width="4.77734375" style="121" customWidth="1"/>
    <col min="9493" max="9728" width="9" style="121"/>
    <col min="9729" max="9745" width="4.109375" style="121" customWidth="1"/>
    <col min="9746" max="9748" width="4.77734375" style="121" customWidth="1"/>
    <col min="9749" max="9984" width="9" style="121"/>
    <col min="9985" max="10001" width="4.109375" style="121" customWidth="1"/>
    <col min="10002" max="10004" width="4.77734375" style="121" customWidth="1"/>
    <col min="10005" max="10240" width="9" style="121"/>
    <col min="10241" max="10257" width="4.109375" style="121" customWidth="1"/>
    <col min="10258" max="10260" width="4.77734375" style="121" customWidth="1"/>
    <col min="10261" max="10496" width="9" style="121"/>
    <col min="10497" max="10513" width="4.109375" style="121" customWidth="1"/>
    <col min="10514" max="10516" width="4.77734375" style="121" customWidth="1"/>
    <col min="10517" max="10752" width="9" style="121"/>
    <col min="10753" max="10769" width="4.109375" style="121" customWidth="1"/>
    <col min="10770" max="10772" width="4.77734375" style="121" customWidth="1"/>
    <col min="10773" max="11008" width="9" style="121"/>
    <col min="11009" max="11025" width="4.109375" style="121" customWidth="1"/>
    <col min="11026" max="11028" width="4.77734375" style="121" customWidth="1"/>
    <col min="11029" max="11264" width="9" style="121"/>
    <col min="11265" max="11281" width="4.109375" style="121" customWidth="1"/>
    <col min="11282" max="11284" width="4.77734375" style="121" customWidth="1"/>
    <col min="11285" max="11520" width="9" style="121"/>
    <col min="11521" max="11537" width="4.109375" style="121" customWidth="1"/>
    <col min="11538" max="11540" width="4.77734375" style="121" customWidth="1"/>
    <col min="11541" max="11776" width="9" style="121"/>
    <col min="11777" max="11793" width="4.109375" style="121" customWidth="1"/>
    <col min="11794" max="11796" width="4.77734375" style="121" customWidth="1"/>
    <col min="11797" max="12032" width="9" style="121"/>
    <col min="12033" max="12049" width="4.109375" style="121" customWidth="1"/>
    <col min="12050" max="12052" width="4.77734375" style="121" customWidth="1"/>
    <col min="12053" max="12288" width="9" style="121"/>
    <col min="12289" max="12305" width="4.109375" style="121" customWidth="1"/>
    <col min="12306" max="12308" width="4.77734375" style="121" customWidth="1"/>
    <col min="12309" max="12544" width="9" style="121"/>
    <col min="12545" max="12561" width="4.109375" style="121" customWidth="1"/>
    <col min="12562" max="12564" width="4.77734375" style="121" customWidth="1"/>
    <col min="12565" max="12800" width="9" style="121"/>
    <col min="12801" max="12817" width="4.109375" style="121" customWidth="1"/>
    <col min="12818" max="12820" width="4.77734375" style="121" customWidth="1"/>
    <col min="12821" max="13056" width="9" style="121"/>
    <col min="13057" max="13073" width="4.109375" style="121" customWidth="1"/>
    <col min="13074" max="13076" width="4.77734375" style="121" customWidth="1"/>
    <col min="13077" max="13312" width="9" style="121"/>
    <col min="13313" max="13329" width="4.109375" style="121" customWidth="1"/>
    <col min="13330" max="13332" width="4.77734375" style="121" customWidth="1"/>
    <col min="13333" max="13568" width="9" style="121"/>
    <col min="13569" max="13585" width="4.109375" style="121" customWidth="1"/>
    <col min="13586" max="13588" width="4.77734375" style="121" customWidth="1"/>
    <col min="13589" max="13824" width="9" style="121"/>
    <col min="13825" max="13841" width="4.109375" style="121" customWidth="1"/>
    <col min="13842" max="13844" width="4.77734375" style="121" customWidth="1"/>
    <col min="13845" max="14080" width="9" style="121"/>
    <col min="14081" max="14097" width="4.109375" style="121" customWidth="1"/>
    <col min="14098" max="14100" width="4.77734375" style="121" customWidth="1"/>
    <col min="14101" max="14336" width="9" style="121"/>
    <col min="14337" max="14353" width="4.109375" style="121" customWidth="1"/>
    <col min="14354" max="14356" width="4.77734375" style="121" customWidth="1"/>
    <col min="14357" max="14592" width="9" style="121"/>
    <col min="14593" max="14609" width="4.109375" style="121" customWidth="1"/>
    <col min="14610" max="14612" width="4.77734375" style="121" customWidth="1"/>
    <col min="14613" max="14848" width="9" style="121"/>
    <col min="14849" max="14865" width="4.109375" style="121" customWidth="1"/>
    <col min="14866" max="14868" width="4.77734375" style="121" customWidth="1"/>
    <col min="14869" max="15104" width="9" style="121"/>
    <col min="15105" max="15121" width="4.109375" style="121" customWidth="1"/>
    <col min="15122" max="15124" width="4.77734375" style="121" customWidth="1"/>
    <col min="15125" max="15360" width="9" style="121"/>
    <col min="15361" max="15377" width="4.109375" style="121" customWidth="1"/>
    <col min="15378" max="15380" width="4.77734375" style="121" customWidth="1"/>
    <col min="15381" max="15616" width="9" style="121"/>
    <col min="15617" max="15633" width="4.109375" style="121" customWidth="1"/>
    <col min="15634" max="15636" width="4.77734375" style="121" customWidth="1"/>
    <col min="15637" max="15872" width="9" style="121"/>
    <col min="15873" max="15889" width="4.109375" style="121" customWidth="1"/>
    <col min="15890" max="15892" width="4.77734375" style="121" customWidth="1"/>
    <col min="15893" max="16128" width="9" style="121"/>
    <col min="16129" max="16145" width="4.109375" style="121" customWidth="1"/>
    <col min="16146" max="16148" width="4.77734375" style="121" customWidth="1"/>
    <col min="16149" max="16384" width="9" style="121"/>
  </cols>
  <sheetData>
    <row r="1" spans="1:20" ht="14.4">
      <c r="A1" s="123" t="s">
        <v>603</v>
      </c>
      <c r="B1" s="299"/>
    </row>
    <row r="2" spans="1:20">
      <c r="A2" s="123"/>
    </row>
    <row r="3" spans="1:20">
      <c r="T3" s="255" t="s">
        <v>604</v>
      </c>
    </row>
    <row r="4" spans="1:20">
      <c r="T4" s="255" t="s">
        <v>605</v>
      </c>
    </row>
    <row r="7" spans="1:20">
      <c r="A7" s="123" t="s">
        <v>606</v>
      </c>
    </row>
    <row r="10" spans="1:20">
      <c r="N10" s="123" t="s">
        <v>607</v>
      </c>
    </row>
    <row r="11" spans="1:20">
      <c r="N11" s="123" t="s">
        <v>608</v>
      </c>
    </row>
    <row r="12" spans="1:20">
      <c r="N12" s="123" t="s">
        <v>609</v>
      </c>
    </row>
    <row r="17" spans="1:20">
      <c r="A17" s="1409" t="s">
        <v>610</v>
      </c>
      <c r="B17" s="1409"/>
      <c r="C17" s="1409"/>
      <c r="D17" s="1409"/>
      <c r="E17" s="1409"/>
      <c r="F17" s="1409"/>
      <c r="G17" s="1409"/>
      <c r="H17" s="1409"/>
      <c r="I17" s="1409"/>
      <c r="J17" s="1409"/>
      <c r="K17" s="1409"/>
      <c r="L17" s="1409"/>
      <c r="M17" s="1409"/>
      <c r="N17" s="1409"/>
      <c r="O17" s="1409"/>
      <c r="P17" s="1409"/>
      <c r="Q17" s="1409"/>
      <c r="R17" s="1409"/>
      <c r="S17" s="1409"/>
      <c r="T17" s="1409"/>
    </row>
    <row r="23" spans="1:20">
      <c r="B23" s="1410" t="s">
        <v>611</v>
      </c>
      <c r="C23" s="1410"/>
      <c r="D23" s="1410"/>
      <c r="E23" s="1410"/>
      <c r="F23" s="1410"/>
      <c r="G23" s="1410"/>
      <c r="H23" s="1410"/>
      <c r="I23" s="1410"/>
      <c r="J23" s="1410"/>
      <c r="K23" s="1410"/>
      <c r="L23" s="1410"/>
      <c r="M23" s="121" t="s">
        <v>612</v>
      </c>
    </row>
    <row r="24" spans="1:20">
      <c r="B24" s="122" t="s">
        <v>613</v>
      </c>
      <c r="C24" s="122"/>
      <c r="D24" s="122"/>
      <c r="E24" s="122"/>
      <c r="F24" s="122"/>
      <c r="G24" s="122"/>
      <c r="H24" s="122"/>
      <c r="I24" s="122"/>
      <c r="J24" s="122"/>
      <c r="K24" s="122"/>
      <c r="L24" s="122"/>
      <c r="M24" s="122"/>
      <c r="N24" s="122"/>
      <c r="O24" s="122"/>
      <c r="P24" s="122"/>
    </row>
    <row r="25" spans="1:20">
      <c r="B25" s="1318" t="s">
        <v>614</v>
      </c>
      <c r="C25" s="1318"/>
      <c r="D25" s="1318"/>
      <c r="E25" s="1318"/>
      <c r="F25" s="1318"/>
      <c r="G25" s="1318"/>
      <c r="H25" s="1318"/>
      <c r="I25" s="1318"/>
      <c r="J25" s="1318"/>
      <c r="K25" s="1318"/>
      <c r="L25" s="1318"/>
      <c r="M25" s="1318"/>
      <c r="N25" s="1318"/>
      <c r="O25" s="1318"/>
      <c r="P25" s="1318"/>
      <c r="Q25" s="1318"/>
      <c r="R25" s="1318"/>
    </row>
    <row r="26" spans="1:20">
      <c r="B26" s="123"/>
    </row>
    <row r="29" spans="1:20">
      <c r="B29" s="123" t="s">
        <v>615</v>
      </c>
    </row>
    <row r="30" spans="1:20">
      <c r="B30" s="123" t="s">
        <v>616</v>
      </c>
      <c r="C30" s="121" t="s">
        <v>617</v>
      </c>
    </row>
    <row r="31" spans="1:20">
      <c r="B31" s="123"/>
    </row>
    <row r="32" spans="1:20">
      <c r="B32" s="123"/>
    </row>
    <row r="33" spans="2:19">
      <c r="B33" s="123"/>
      <c r="O33" s="256" t="s">
        <v>618</v>
      </c>
      <c r="P33" s="1411"/>
      <c r="Q33" s="1411"/>
      <c r="R33" s="1411"/>
      <c r="S33" s="121" t="s">
        <v>619</v>
      </c>
    </row>
    <row r="36" spans="2:19">
      <c r="B36" s="123" t="s">
        <v>620</v>
      </c>
    </row>
    <row r="37" spans="2:19">
      <c r="B37" s="123"/>
      <c r="C37" s="121" t="s">
        <v>621</v>
      </c>
    </row>
    <row r="38" spans="2:19">
      <c r="B38" s="123"/>
    </row>
    <row r="39" spans="2:19">
      <c r="B39" s="123"/>
    </row>
    <row r="40" spans="2:19">
      <c r="O40" s="256" t="s">
        <v>618</v>
      </c>
      <c r="P40" s="1411"/>
      <c r="Q40" s="1411"/>
      <c r="R40" s="1411"/>
      <c r="S40" s="257" t="s">
        <v>619</v>
      </c>
    </row>
    <row r="43" spans="2:19">
      <c r="B43" s="123"/>
    </row>
    <row r="44" spans="2:19">
      <c r="B44" s="124" t="s">
        <v>622</v>
      </c>
    </row>
    <row r="45" spans="2:19">
      <c r="B45" s="124" t="s">
        <v>623</v>
      </c>
    </row>
    <row r="46" spans="2:19">
      <c r="B46" s="124" t="s">
        <v>624</v>
      </c>
    </row>
    <row r="47" spans="2:19">
      <c r="B47" s="123" t="s">
        <v>616</v>
      </c>
    </row>
    <row r="49" spans="2:2">
      <c r="B49" s="258" t="s">
        <v>625</v>
      </c>
    </row>
    <row r="50" spans="2:2">
      <c r="B50" s="258" t="s">
        <v>626</v>
      </c>
    </row>
  </sheetData>
  <mergeCells count="5">
    <mergeCell ref="A17:T17"/>
    <mergeCell ref="B23:L23"/>
    <mergeCell ref="B25:R25"/>
    <mergeCell ref="P33:R33"/>
    <mergeCell ref="P40:R40"/>
  </mergeCells>
  <phoneticPr fontId="4"/>
  <printOptions horizontalCentered="1"/>
  <pageMargins left="0.51181102362204722" right="0.51181102362204722" top="0.55118110236220474" bottom="0.55118110236220474" header="0.31496062992125984" footer="0.31496062992125984"/>
  <pageSetup paperSize="9"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28">
    <tabColor rgb="FFFF0000"/>
  </sheetPr>
  <dimension ref="A1:T50"/>
  <sheetViews>
    <sheetView view="pageBreakPreview" zoomScaleNormal="100" zoomScaleSheetLayoutView="100" workbookViewId="0"/>
  </sheetViews>
  <sheetFormatPr defaultRowHeight="13.2"/>
  <cols>
    <col min="1" max="17" width="4.109375" style="103" customWidth="1"/>
    <col min="18" max="20" width="4.77734375" style="103" customWidth="1"/>
    <col min="21" max="256" width="9" style="103"/>
    <col min="257" max="273" width="4.109375" style="103" customWidth="1"/>
    <col min="274" max="276" width="4.77734375" style="103" customWidth="1"/>
    <col min="277" max="512" width="9" style="103"/>
    <col min="513" max="529" width="4.109375" style="103" customWidth="1"/>
    <col min="530" max="532" width="4.77734375" style="103" customWidth="1"/>
    <col min="533" max="768" width="9" style="103"/>
    <col min="769" max="785" width="4.109375" style="103" customWidth="1"/>
    <col min="786" max="788" width="4.77734375" style="103" customWidth="1"/>
    <col min="789" max="1024" width="9" style="103"/>
    <col min="1025" max="1041" width="4.109375" style="103" customWidth="1"/>
    <col min="1042" max="1044" width="4.77734375" style="103" customWidth="1"/>
    <col min="1045" max="1280" width="9" style="103"/>
    <col min="1281" max="1297" width="4.109375" style="103" customWidth="1"/>
    <col min="1298" max="1300" width="4.77734375" style="103" customWidth="1"/>
    <col min="1301" max="1536" width="9" style="103"/>
    <col min="1537" max="1553" width="4.109375" style="103" customWidth="1"/>
    <col min="1554" max="1556" width="4.77734375" style="103" customWidth="1"/>
    <col min="1557" max="1792" width="9" style="103"/>
    <col min="1793" max="1809" width="4.109375" style="103" customWidth="1"/>
    <col min="1810" max="1812" width="4.77734375" style="103" customWidth="1"/>
    <col min="1813" max="2048" width="9" style="103"/>
    <col min="2049" max="2065" width="4.109375" style="103" customWidth="1"/>
    <col min="2066" max="2068" width="4.77734375" style="103" customWidth="1"/>
    <col min="2069" max="2304" width="9" style="103"/>
    <col min="2305" max="2321" width="4.109375" style="103" customWidth="1"/>
    <col min="2322" max="2324" width="4.77734375" style="103" customWidth="1"/>
    <col min="2325" max="2560" width="9" style="103"/>
    <col min="2561" max="2577" width="4.109375" style="103" customWidth="1"/>
    <col min="2578" max="2580" width="4.77734375" style="103" customWidth="1"/>
    <col min="2581" max="2816" width="9" style="103"/>
    <col min="2817" max="2833" width="4.109375" style="103" customWidth="1"/>
    <col min="2834" max="2836" width="4.77734375" style="103" customWidth="1"/>
    <col min="2837" max="3072" width="9" style="103"/>
    <col min="3073" max="3089" width="4.109375" style="103" customWidth="1"/>
    <col min="3090" max="3092" width="4.77734375" style="103" customWidth="1"/>
    <col min="3093" max="3328" width="9" style="103"/>
    <col min="3329" max="3345" width="4.109375" style="103" customWidth="1"/>
    <col min="3346" max="3348" width="4.77734375" style="103" customWidth="1"/>
    <col min="3349" max="3584" width="9" style="103"/>
    <col min="3585" max="3601" width="4.109375" style="103" customWidth="1"/>
    <col min="3602" max="3604" width="4.77734375" style="103" customWidth="1"/>
    <col min="3605" max="3840" width="9" style="103"/>
    <col min="3841" max="3857" width="4.109375" style="103" customWidth="1"/>
    <col min="3858" max="3860" width="4.77734375" style="103" customWidth="1"/>
    <col min="3861" max="4096" width="9" style="103"/>
    <col min="4097" max="4113" width="4.109375" style="103" customWidth="1"/>
    <col min="4114" max="4116" width="4.77734375" style="103" customWidth="1"/>
    <col min="4117" max="4352" width="9" style="103"/>
    <col min="4353" max="4369" width="4.109375" style="103" customWidth="1"/>
    <col min="4370" max="4372" width="4.77734375" style="103" customWidth="1"/>
    <col min="4373" max="4608" width="9" style="103"/>
    <col min="4609" max="4625" width="4.109375" style="103" customWidth="1"/>
    <col min="4626" max="4628" width="4.77734375" style="103" customWidth="1"/>
    <col min="4629" max="4864" width="9" style="103"/>
    <col min="4865" max="4881" width="4.109375" style="103" customWidth="1"/>
    <col min="4882" max="4884" width="4.77734375" style="103" customWidth="1"/>
    <col min="4885" max="5120" width="9" style="103"/>
    <col min="5121" max="5137" width="4.109375" style="103" customWidth="1"/>
    <col min="5138" max="5140" width="4.77734375" style="103" customWidth="1"/>
    <col min="5141" max="5376" width="9" style="103"/>
    <col min="5377" max="5393" width="4.109375" style="103" customWidth="1"/>
    <col min="5394" max="5396" width="4.77734375" style="103" customWidth="1"/>
    <col min="5397" max="5632" width="9" style="103"/>
    <col min="5633" max="5649" width="4.109375" style="103" customWidth="1"/>
    <col min="5650" max="5652" width="4.77734375" style="103" customWidth="1"/>
    <col min="5653" max="5888" width="9" style="103"/>
    <col min="5889" max="5905" width="4.109375" style="103" customWidth="1"/>
    <col min="5906" max="5908" width="4.77734375" style="103" customWidth="1"/>
    <col min="5909" max="6144" width="9" style="103"/>
    <col min="6145" max="6161" width="4.109375" style="103" customWidth="1"/>
    <col min="6162" max="6164" width="4.77734375" style="103" customWidth="1"/>
    <col min="6165" max="6400" width="9" style="103"/>
    <col min="6401" max="6417" width="4.109375" style="103" customWidth="1"/>
    <col min="6418" max="6420" width="4.77734375" style="103" customWidth="1"/>
    <col min="6421" max="6656" width="9" style="103"/>
    <col min="6657" max="6673" width="4.109375" style="103" customWidth="1"/>
    <col min="6674" max="6676" width="4.77734375" style="103" customWidth="1"/>
    <col min="6677" max="6912" width="9" style="103"/>
    <col min="6913" max="6929" width="4.109375" style="103" customWidth="1"/>
    <col min="6930" max="6932" width="4.77734375" style="103" customWidth="1"/>
    <col min="6933" max="7168" width="9" style="103"/>
    <col min="7169" max="7185" width="4.109375" style="103" customWidth="1"/>
    <col min="7186" max="7188" width="4.77734375" style="103" customWidth="1"/>
    <col min="7189" max="7424" width="9" style="103"/>
    <col min="7425" max="7441" width="4.109375" style="103" customWidth="1"/>
    <col min="7442" max="7444" width="4.77734375" style="103" customWidth="1"/>
    <col min="7445" max="7680" width="9" style="103"/>
    <col min="7681" max="7697" width="4.109375" style="103" customWidth="1"/>
    <col min="7698" max="7700" width="4.77734375" style="103" customWidth="1"/>
    <col min="7701" max="7936" width="9" style="103"/>
    <col min="7937" max="7953" width="4.109375" style="103" customWidth="1"/>
    <col min="7954" max="7956" width="4.77734375" style="103" customWidth="1"/>
    <col min="7957" max="8192" width="9" style="103"/>
    <col min="8193" max="8209" width="4.109375" style="103" customWidth="1"/>
    <col min="8210" max="8212" width="4.77734375" style="103" customWidth="1"/>
    <col min="8213" max="8448" width="9" style="103"/>
    <col min="8449" max="8465" width="4.109375" style="103" customWidth="1"/>
    <col min="8466" max="8468" width="4.77734375" style="103" customWidth="1"/>
    <col min="8469" max="8704" width="9" style="103"/>
    <col min="8705" max="8721" width="4.109375" style="103" customWidth="1"/>
    <col min="8722" max="8724" width="4.77734375" style="103" customWidth="1"/>
    <col min="8725" max="8960" width="9" style="103"/>
    <col min="8961" max="8977" width="4.109375" style="103" customWidth="1"/>
    <col min="8978" max="8980" width="4.77734375" style="103" customWidth="1"/>
    <col min="8981" max="9216" width="9" style="103"/>
    <col min="9217" max="9233" width="4.109375" style="103" customWidth="1"/>
    <col min="9234" max="9236" width="4.77734375" style="103" customWidth="1"/>
    <col min="9237" max="9472" width="9" style="103"/>
    <col min="9473" max="9489" width="4.109375" style="103" customWidth="1"/>
    <col min="9490" max="9492" width="4.77734375" style="103" customWidth="1"/>
    <col min="9493" max="9728" width="9" style="103"/>
    <col min="9729" max="9745" width="4.109375" style="103" customWidth="1"/>
    <col min="9746" max="9748" width="4.77734375" style="103" customWidth="1"/>
    <col min="9749" max="9984" width="9" style="103"/>
    <col min="9985" max="10001" width="4.109375" style="103" customWidth="1"/>
    <col min="10002" max="10004" width="4.77734375" style="103" customWidth="1"/>
    <col min="10005" max="10240" width="9" style="103"/>
    <col min="10241" max="10257" width="4.109375" style="103" customWidth="1"/>
    <col min="10258" max="10260" width="4.77734375" style="103" customWidth="1"/>
    <col min="10261" max="10496" width="9" style="103"/>
    <col min="10497" max="10513" width="4.109375" style="103" customWidth="1"/>
    <col min="10514" max="10516" width="4.77734375" style="103" customWidth="1"/>
    <col min="10517" max="10752" width="9" style="103"/>
    <col min="10753" max="10769" width="4.109375" style="103" customWidth="1"/>
    <col min="10770" max="10772" width="4.77734375" style="103" customWidth="1"/>
    <col min="10773" max="11008" width="9" style="103"/>
    <col min="11009" max="11025" width="4.109375" style="103" customWidth="1"/>
    <col min="11026" max="11028" width="4.77734375" style="103" customWidth="1"/>
    <col min="11029" max="11264" width="9" style="103"/>
    <col min="11265" max="11281" width="4.109375" style="103" customWidth="1"/>
    <col min="11282" max="11284" width="4.77734375" style="103" customWidth="1"/>
    <col min="11285" max="11520" width="9" style="103"/>
    <col min="11521" max="11537" width="4.109375" style="103" customWidth="1"/>
    <col min="11538" max="11540" width="4.77734375" style="103" customWidth="1"/>
    <col min="11541" max="11776" width="9" style="103"/>
    <col min="11777" max="11793" width="4.109375" style="103" customWidth="1"/>
    <col min="11794" max="11796" width="4.77734375" style="103" customWidth="1"/>
    <col min="11797" max="12032" width="9" style="103"/>
    <col min="12033" max="12049" width="4.109375" style="103" customWidth="1"/>
    <col min="12050" max="12052" width="4.77734375" style="103" customWidth="1"/>
    <col min="12053" max="12288" width="9" style="103"/>
    <col min="12289" max="12305" width="4.109375" style="103" customWidth="1"/>
    <col min="12306" max="12308" width="4.77734375" style="103" customWidth="1"/>
    <col min="12309" max="12544" width="9" style="103"/>
    <col min="12545" max="12561" width="4.109375" style="103" customWidth="1"/>
    <col min="12562" max="12564" width="4.77734375" style="103" customWidth="1"/>
    <col min="12565" max="12800" width="9" style="103"/>
    <col min="12801" max="12817" width="4.109375" style="103" customWidth="1"/>
    <col min="12818" max="12820" width="4.77734375" style="103" customWidth="1"/>
    <col min="12821" max="13056" width="9" style="103"/>
    <col min="13057" max="13073" width="4.109375" style="103" customWidth="1"/>
    <col min="13074" max="13076" width="4.77734375" style="103" customWidth="1"/>
    <col min="13077" max="13312" width="9" style="103"/>
    <col min="13313" max="13329" width="4.109375" style="103" customWidth="1"/>
    <col min="13330" max="13332" width="4.77734375" style="103" customWidth="1"/>
    <col min="13333" max="13568" width="9" style="103"/>
    <col min="13569" max="13585" width="4.109375" style="103" customWidth="1"/>
    <col min="13586" max="13588" width="4.77734375" style="103" customWidth="1"/>
    <col min="13589" max="13824" width="9" style="103"/>
    <col min="13825" max="13841" width="4.109375" style="103" customWidth="1"/>
    <col min="13842" max="13844" width="4.77734375" style="103" customWidth="1"/>
    <col min="13845" max="14080" width="9" style="103"/>
    <col min="14081" max="14097" width="4.109375" style="103" customWidth="1"/>
    <col min="14098" max="14100" width="4.77734375" style="103" customWidth="1"/>
    <col min="14101" max="14336" width="9" style="103"/>
    <col min="14337" max="14353" width="4.109375" style="103" customWidth="1"/>
    <col min="14354" max="14356" width="4.77734375" style="103" customWidth="1"/>
    <col min="14357" max="14592" width="9" style="103"/>
    <col min="14593" max="14609" width="4.109375" style="103" customWidth="1"/>
    <col min="14610" max="14612" width="4.77734375" style="103" customWidth="1"/>
    <col min="14613" max="14848" width="9" style="103"/>
    <col min="14849" max="14865" width="4.109375" style="103" customWidth="1"/>
    <col min="14866" max="14868" width="4.77734375" style="103" customWidth="1"/>
    <col min="14869" max="15104" width="9" style="103"/>
    <col min="15105" max="15121" width="4.109375" style="103" customWidth="1"/>
    <col min="15122" max="15124" width="4.77734375" style="103" customWidth="1"/>
    <col min="15125" max="15360" width="9" style="103"/>
    <col min="15361" max="15377" width="4.109375" style="103" customWidth="1"/>
    <col min="15378" max="15380" width="4.77734375" style="103" customWidth="1"/>
    <col min="15381" max="15616" width="9" style="103"/>
    <col min="15617" max="15633" width="4.109375" style="103" customWidth="1"/>
    <col min="15634" max="15636" width="4.77734375" style="103" customWidth="1"/>
    <col min="15637" max="15872" width="9" style="103"/>
    <col min="15873" max="15889" width="4.109375" style="103" customWidth="1"/>
    <col min="15890" max="15892" width="4.77734375" style="103" customWidth="1"/>
    <col min="15893" max="16128" width="9" style="103"/>
    <col min="16129" max="16145" width="4.109375" style="103" customWidth="1"/>
    <col min="16146" max="16148" width="4.77734375" style="103" customWidth="1"/>
    <col min="16149" max="16384" width="9" style="103"/>
  </cols>
  <sheetData>
    <row r="1" spans="1:20" ht="14.4">
      <c r="A1" s="123" t="s">
        <v>603</v>
      </c>
      <c r="B1" s="299"/>
    </row>
    <row r="2" spans="1:20">
      <c r="A2" s="125"/>
    </row>
    <row r="3" spans="1:20">
      <c r="T3" s="252" t="s">
        <v>604</v>
      </c>
    </row>
    <row r="4" spans="1:20">
      <c r="T4" s="252" t="s">
        <v>605</v>
      </c>
    </row>
    <row r="7" spans="1:20">
      <c r="A7" s="125" t="s">
        <v>606</v>
      </c>
    </row>
    <row r="10" spans="1:20">
      <c r="N10" s="125" t="s">
        <v>607</v>
      </c>
    </row>
    <row r="11" spans="1:20">
      <c r="N11" s="125" t="s">
        <v>608</v>
      </c>
    </row>
    <row r="12" spans="1:20">
      <c r="N12" s="125" t="s">
        <v>609</v>
      </c>
    </row>
    <row r="17" spans="1:20">
      <c r="A17" s="1412" t="s">
        <v>610</v>
      </c>
      <c r="B17" s="1412"/>
      <c r="C17" s="1412"/>
      <c r="D17" s="1412"/>
      <c r="E17" s="1412"/>
      <c r="F17" s="1412"/>
      <c r="G17" s="1412"/>
      <c r="H17" s="1412"/>
      <c r="I17" s="1412"/>
      <c r="J17" s="1412"/>
      <c r="K17" s="1412"/>
      <c r="L17" s="1412"/>
      <c r="M17" s="1412"/>
      <c r="N17" s="1412"/>
      <c r="O17" s="1412"/>
      <c r="P17" s="1412"/>
      <c r="Q17" s="1412"/>
      <c r="R17" s="1412"/>
      <c r="S17" s="1412"/>
      <c r="T17" s="1412"/>
    </row>
    <row r="23" spans="1:20">
      <c r="B23" s="1413" t="s">
        <v>611</v>
      </c>
      <c r="C23" s="1413"/>
      <c r="D23" s="1413"/>
      <c r="E23" s="1413"/>
      <c r="F23" s="1413"/>
      <c r="G23" s="1413"/>
      <c r="H23" s="1413"/>
      <c r="I23" s="1413"/>
      <c r="J23" s="1413"/>
      <c r="K23" s="1413"/>
      <c r="L23" s="1413"/>
      <c r="M23" s="103" t="s">
        <v>612</v>
      </c>
    </row>
    <row r="24" spans="1:20">
      <c r="B24" s="104" t="s">
        <v>627</v>
      </c>
      <c r="C24" s="104"/>
      <c r="D24" s="104"/>
      <c r="E24" s="104"/>
      <c r="F24" s="104"/>
      <c r="G24" s="104"/>
      <c r="H24" s="104"/>
      <c r="I24" s="104"/>
      <c r="J24" s="104"/>
      <c r="K24" s="104"/>
      <c r="L24" s="104"/>
      <c r="M24" s="104"/>
      <c r="N24" s="104"/>
      <c r="O24" s="104"/>
      <c r="P24" s="104"/>
    </row>
    <row r="25" spans="1:20">
      <c r="B25" s="1414" t="s">
        <v>614</v>
      </c>
      <c r="C25" s="1414"/>
      <c r="D25" s="1414"/>
      <c r="E25" s="1414"/>
      <c r="F25" s="1414"/>
      <c r="G25" s="1414"/>
      <c r="H25" s="1414"/>
      <c r="I25" s="1414"/>
      <c r="J25" s="1414"/>
      <c r="K25" s="1414"/>
      <c r="L25" s="1414"/>
      <c r="M25" s="1414"/>
      <c r="N25" s="1414"/>
      <c r="O25" s="1414"/>
      <c r="P25" s="1414"/>
      <c r="Q25" s="1414"/>
      <c r="R25" s="1414"/>
    </row>
    <row r="26" spans="1:20">
      <c r="B26" s="125"/>
    </row>
    <row r="29" spans="1:20">
      <c r="B29" s="125" t="s">
        <v>615</v>
      </c>
    </row>
    <row r="30" spans="1:20">
      <c r="B30" s="125" t="s">
        <v>616</v>
      </c>
      <c r="C30" s="103" t="s">
        <v>617</v>
      </c>
    </row>
    <row r="31" spans="1:20">
      <c r="B31" s="125"/>
    </row>
    <row r="32" spans="1:20">
      <c r="B32" s="125"/>
    </row>
    <row r="33" spans="2:19">
      <c r="B33" s="125"/>
      <c r="O33" s="253" t="s">
        <v>618</v>
      </c>
      <c r="P33" s="1415"/>
      <c r="Q33" s="1415"/>
      <c r="R33" s="1415"/>
      <c r="S33" s="103" t="s">
        <v>619</v>
      </c>
    </row>
    <row r="36" spans="2:19">
      <c r="B36" s="125" t="s">
        <v>620</v>
      </c>
    </row>
    <row r="37" spans="2:19">
      <c r="B37" s="125"/>
      <c r="C37" s="103" t="s">
        <v>621</v>
      </c>
    </row>
    <row r="38" spans="2:19">
      <c r="B38" s="125"/>
    </row>
    <row r="39" spans="2:19">
      <c r="B39" s="125"/>
    </row>
    <row r="40" spans="2:19">
      <c r="O40" s="253" t="s">
        <v>618</v>
      </c>
      <c r="P40" s="1415"/>
      <c r="Q40" s="1415"/>
      <c r="R40" s="1415"/>
      <c r="S40" s="254" t="s">
        <v>619</v>
      </c>
    </row>
    <row r="43" spans="2:19">
      <c r="B43" s="125"/>
    </row>
    <row r="44" spans="2:19">
      <c r="B44" s="126" t="s">
        <v>622</v>
      </c>
    </row>
    <row r="45" spans="2:19">
      <c r="B45" s="126" t="s">
        <v>623</v>
      </c>
    </row>
    <row r="46" spans="2:19">
      <c r="B46" s="126" t="s">
        <v>624</v>
      </c>
    </row>
    <row r="47" spans="2:19">
      <c r="B47" s="125" t="s">
        <v>616</v>
      </c>
    </row>
    <row r="49" spans="2:2">
      <c r="B49" s="21"/>
    </row>
    <row r="50" spans="2:2">
      <c r="B50" s="21"/>
    </row>
  </sheetData>
  <mergeCells count="5">
    <mergeCell ref="A17:T17"/>
    <mergeCell ref="B23:L23"/>
    <mergeCell ref="B25:R25"/>
    <mergeCell ref="P33:R33"/>
    <mergeCell ref="P40:R40"/>
  </mergeCells>
  <phoneticPr fontId="4"/>
  <printOptions horizontalCentered="1"/>
  <pageMargins left="0.51181102362204722" right="0.51181102362204722" top="0.55118110236220474" bottom="0.55118110236220474" header="0.31496062992125984" footer="0.31496062992125984"/>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46">
    <tabColor theme="0" tint="-0.14999847407452621"/>
    <pageSetUpPr fitToPage="1"/>
  </sheetPr>
  <dimension ref="A1:AA50"/>
  <sheetViews>
    <sheetView view="pageBreakPreview" topLeftCell="A40" zoomScaleNormal="100" zoomScaleSheetLayoutView="100" workbookViewId="0">
      <selection activeCell="B9" sqref="B9:M10"/>
    </sheetView>
  </sheetViews>
  <sheetFormatPr defaultColWidth="3.6640625" defaultRowHeight="13.2"/>
  <cols>
    <col min="1" max="1" width="4.33203125" style="1" customWidth="1"/>
    <col min="2" max="22" width="3.6640625" style="1" customWidth="1"/>
    <col min="23" max="23" width="4.6640625" style="1" customWidth="1"/>
    <col min="24" max="24" width="3.6640625" style="1" customWidth="1"/>
    <col min="25" max="25" width="4.6640625" style="1" customWidth="1"/>
    <col min="26" max="26" width="3.6640625" style="1"/>
    <col min="27" max="27" width="0" style="1" hidden="1" customWidth="1"/>
    <col min="28" max="256" width="3.6640625" style="1"/>
    <col min="257" max="257" width="4.33203125" style="1" customWidth="1"/>
    <col min="258" max="278" width="3.6640625" style="1" customWidth="1"/>
    <col min="279" max="279" width="4.6640625" style="1" customWidth="1"/>
    <col min="280" max="280" width="3.6640625" style="1" customWidth="1"/>
    <col min="281" max="281" width="4.6640625" style="1" customWidth="1"/>
    <col min="282" max="282" width="3.6640625" style="1"/>
    <col min="283" max="283" width="0" style="1" hidden="1" customWidth="1"/>
    <col min="284" max="512" width="3.6640625" style="1"/>
    <col min="513" max="513" width="4.33203125" style="1" customWidth="1"/>
    <col min="514" max="534" width="3.6640625" style="1" customWidth="1"/>
    <col min="535" max="535" width="4.6640625" style="1" customWidth="1"/>
    <col min="536" max="536" width="3.6640625" style="1" customWidth="1"/>
    <col min="537" max="537" width="4.6640625" style="1" customWidth="1"/>
    <col min="538" max="538" width="3.6640625" style="1"/>
    <col min="539" max="539" width="0" style="1" hidden="1" customWidth="1"/>
    <col min="540" max="768" width="3.6640625" style="1"/>
    <col min="769" max="769" width="4.33203125" style="1" customWidth="1"/>
    <col min="770" max="790" width="3.6640625" style="1" customWidth="1"/>
    <col min="791" max="791" width="4.6640625" style="1" customWidth="1"/>
    <col min="792" max="792" width="3.6640625" style="1" customWidth="1"/>
    <col min="793" max="793" width="4.6640625" style="1" customWidth="1"/>
    <col min="794" max="794" width="3.6640625" style="1"/>
    <col min="795" max="795" width="0" style="1" hidden="1" customWidth="1"/>
    <col min="796" max="1024" width="3.6640625" style="1"/>
    <col min="1025" max="1025" width="4.33203125" style="1" customWidth="1"/>
    <col min="1026" max="1046" width="3.6640625" style="1" customWidth="1"/>
    <col min="1047" max="1047" width="4.6640625" style="1" customWidth="1"/>
    <col min="1048" max="1048" width="3.6640625" style="1" customWidth="1"/>
    <col min="1049" max="1049" width="4.6640625" style="1" customWidth="1"/>
    <col min="1050" max="1050" width="3.6640625" style="1"/>
    <col min="1051" max="1051" width="0" style="1" hidden="1" customWidth="1"/>
    <col min="1052" max="1280" width="3.6640625" style="1"/>
    <col min="1281" max="1281" width="4.33203125" style="1" customWidth="1"/>
    <col min="1282" max="1302" width="3.6640625" style="1" customWidth="1"/>
    <col min="1303" max="1303" width="4.6640625" style="1" customWidth="1"/>
    <col min="1304" max="1304" width="3.6640625" style="1" customWidth="1"/>
    <col min="1305" max="1305" width="4.6640625" style="1" customWidth="1"/>
    <col min="1306" max="1306" width="3.6640625" style="1"/>
    <col min="1307" max="1307" width="0" style="1" hidden="1" customWidth="1"/>
    <col min="1308" max="1536" width="3.6640625" style="1"/>
    <col min="1537" max="1537" width="4.33203125" style="1" customWidth="1"/>
    <col min="1538" max="1558" width="3.6640625" style="1" customWidth="1"/>
    <col min="1559" max="1559" width="4.6640625" style="1" customWidth="1"/>
    <col min="1560" max="1560" width="3.6640625" style="1" customWidth="1"/>
    <col min="1561" max="1561" width="4.6640625" style="1" customWidth="1"/>
    <col min="1562" max="1562" width="3.6640625" style="1"/>
    <col min="1563" max="1563" width="0" style="1" hidden="1" customWidth="1"/>
    <col min="1564" max="1792" width="3.6640625" style="1"/>
    <col min="1793" max="1793" width="4.33203125" style="1" customWidth="1"/>
    <col min="1794" max="1814" width="3.6640625" style="1" customWidth="1"/>
    <col min="1815" max="1815" width="4.6640625" style="1" customWidth="1"/>
    <col min="1816" max="1816" width="3.6640625" style="1" customWidth="1"/>
    <col min="1817" max="1817" width="4.6640625" style="1" customWidth="1"/>
    <col min="1818" max="1818" width="3.6640625" style="1"/>
    <col min="1819" max="1819" width="0" style="1" hidden="1" customWidth="1"/>
    <col min="1820" max="2048" width="3.6640625" style="1"/>
    <col min="2049" max="2049" width="4.33203125" style="1" customWidth="1"/>
    <col min="2050" max="2070" width="3.6640625" style="1" customWidth="1"/>
    <col min="2071" max="2071" width="4.6640625" style="1" customWidth="1"/>
    <col min="2072" max="2072" width="3.6640625" style="1" customWidth="1"/>
    <col min="2073" max="2073" width="4.6640625" style="1" customWidth="1"/>
    <col min="2074" max="2074" width="3.6640625" style="1"/>
    <col min="2075" max="2075" width="0" style="1" hidden="1" customWidth="1"/>
    <col min="2076" max="2304" width="3.6640625" style="1"/>
    <col min="2305" max="2305" width="4.33203125" style="1" customWidth="1"/>
    <col min="2306" max="2326" width="3.6640625" style="1" customWidth="1"/>
    <col min="2327" max="2327" width="4.6640625" style="1" customWidth="1"/>
    <col min="2328" max="2328" width="3.6640625" style="1" customWidth="1"/>
    <col min="2329" max="2329" width="4.6640625" style="1" customWidth="1"/>
    <col min="2330" max="2330" width="3.6640625" style="1"/>
    <col min="2331" max="2331" width="0" style="1" hidden="1" customWidth="1"/>
    <col min="2332" max="2560" width="3.6640625" style="1"/>
    <col min="2561" max="2561" width="4.33203125" style="1" customWidth="1"/>
    <col min="2562" max="2582" width="3.6640625" style="1" customWidth="1"/>
    <col min="2583" max="2583" width="4.6640625" style="1" customWidth="1"/>
    <col min="2584" max="2584" width="3.6640625" style="1" customWidth="1"/>
    <col min="2585" max="2585" width="4.6640625" style="1" customWidth="1"/>
    <col min="2586" max="2586" width="3.6640625" style="1"/>
    <col min="2587" max="2587" width="0" style="1" hidden="1" customWidth="1"/>
    <col min="2588" max="2816" width="3.6640625" style="1"/>
    <col min="2817" max="2817" width="4.33203125" style="1" customWidth="1"/>
    <col min="2818" max="2838" width="3.6640625" style="1" customWidth="1"/>
    <col min="2839" max="2839" width="4.6640625" style="1" customWidth="1"/>
    <col min="2840" max="2840" width="3.6640625" style="1" customWidth="1"/>
    <col min="2841" max="2841" width="4.6640625" style="1" customWidth="1"/>
    <col min="2842" max="2842" width="3.6640625" style="1"/>
    <col min="2843" max="2843" width="0" style="1" hidden="1" customWidth="1"/>
    <col min="2844" max="3072" width="3.6640625" style="1"/>
    <col min="3073" max="3073" width="4.33203125" style="1" customWidth="1"/>
    <col min="3074" max="3094" width="3.6640625" style="1" customWidth="1"/>
    <col min="3095" max="3095" width="4.6640625" style="1" customWidth="1"/>
    <col min="3096" max="3096" width="3.6640625" style="1" customWidth="1"/>
    <col min="3097" max="3097" width="4.6640625" style="1" customWidth="1"/>
    <col min="3098" max="3098" width="3.6640625" style="1"/>
    <col min="3099" max="3099" width="0" style="1" hidden="1" customWidth="1"/>
    <col min="3100" max="3328" width="3.6640625" style="1"/>
    <col min="3329" max="3329" width="4.33203125" style="1" customWidth="1"/>
    <col min="3330" max="3350" width="3.6640625" style="1" customWidth="1"/>
    <col min="3351" max="3351" width="4.6640625" style="1" customWidth="1"/>
    <col min="3352" max="3352" width="3.6640625" style="1" customWidth="1"/>
    <col min="3353" max="3353" width="4.6640625" style="1" customWidth="1"/>
    <col min="3354" max="3354" width="3.6640625" style="1"/>
    <col min="3355" max="3355" width="0" style="1" hidden="1" customWidth="1"/>
    <col min="3356" max="3584" width="3.6640625" style="1"/>
    <col min="3585" max="3585" width="4.33203125" style="1" customWidth="1"/>
    <col min="3586" max="3606" width="3.6640625" style="1" customWidth="1"/>
    <col min="3607" max="3607" width="4.6640625" style="1" customWidth="1"/>
    <col min="3608" max="3608" width="3.6640625" style="1" customWidth="1"/>
    <col min="3609" max="3609" width="4.6640625" style="1" customWidth="1"/>
    <col min="3610" max="3610" width="3.6640625" style="1"/>
    <col min="3611" max="3611" width="0" style="1" hidden="1" customWidth="1"/>
    <col min="3612" max="3840" width="3.6640625" style="1"/>
    <col min="3841" max="3841" width="4.33203125" style="1" customWidth="1"/>
    <col min="3842" max="3862" width="3.6640625" style="1" customWidth="1"/>
    <col min="3863" max="3863" width="4.6640625" style="1" customWidth="1"/>
    <col min="3864" max="3864" width="3.6640625" style="1" customWidth="1"/>
    <col min="3865" max="3865" width="4.6640625" style="1" customWidth="1"/>
    <col min="3866" max="3866" width="3.6640625" style="1"/>
    <col min="3867" max="3867" width="0" style="1" hidden="1" customWidth="1"/>
    <col min="3868" max="4096" width="3.6640625" style="1"/>
    <col min="4097" max="4097" width="4.33203125" style="1" customWidth="1"/>
    <col min="4098" max="4118" width="3.6640625" style="1" customWidth="1"/>
    <col min="4119" max="4119" width="4.6640625" style="1" customWidth="1"/>
    <col min="4120" max="4120" width="3.6640625" style="1" customWidth="1"/>
    <col min="4121" max="4121" width="4.6640625" style="1" customWidth="1"/>
    <col min="4122" max="4122" width="3.6640625" style="1"/>
    <col min="4123" max="4123" width="0" style="1" hidden="1" customWidth="1"/>
    <col min="4124" max="4352" width="3.6640625" style="1"/>
    <col min="4353" max="4353" width="4.33203125" style="1" customWidth="1"/>
    <col min="4354" max="4374" width="3.6640625" style="1" customWidth="1"/>
    <col min="4375" max="4375" width="4.6640625" style="1" customWidth="1"/>
    <col min="4376" max="4376" width="3.6640625" style="1" customWidth="1"/>
    <col min="4377" max="4377" width="4.6640625" style="1" customWidth="1"/>
    <col min="4378" max="4378" width="3.6640625" style="1"/>
    <col min="4379" max="4379" width="0" style="1" hidden="1" customWidth="1"/>
    <col min="4380" max="4608" width="3.6640625" style="1"/>
    <col min="4609" max="4609" width="4.33203125" style="1" customWidth="1"/>
    <col min="4610" max="4630" width="3.6640625" style="1" customWidth="1"/>
    <col min="4631" max="4631" width="4.6640625" style="1" customWidth="1"/>
    <col min="4632" max="4632" width="3.6640625" style="1" customWidth="1"/>
    <col min="4633" max="4633" width="4.6640625" style="1" customWidth="1"/>
    <col min="4634" max="4634" width="3.6640625" style="1"/>
    <col min="4635" max="4635" width="0" style="1" hidden="1" customWidth="1"/>
    <col min="4636" max="4864" width="3.6640625" style="1"/>
    <col min="4865" max="4865" width="4.33203125" style="1" customWidth="1"/>
    <col min="4866" max="4886" width="3.6640625" style="1" customWidth="1"/>
    <col min="4887" max="4887" width="4.6640625" style="1" customWidth="1"/>
    <col min="4888" max="4888" width="3.6640625" style="1" customWidth="1"/>
    <col min="4889" max="4889" width="4.6640625" style="1" customWidth="1"/>
    <col min="4890" max="4890" width="3.6640625" style="1"/>
    <col min="4891" max="4891" width="0" style="1" hidden="1" customWidth="1"/>
    <col min="4892" max="5120" width="3.6640625" style="1"/>
    <col min="5121" max="5121" width="4.33203125" style="1" customWidth="1"/>
    <col min="5122" max="5142" width="3.6640625" style="1" customWidth="1"/>
    <col min="5143" max="5143" width="4.6640625" style="1" customWidth="1"/>
    <col min="5144" max="5144" width="3.6640625" style="1" customWidth="1"/>
    <col min="5145" max="5145" width="4.6640625" style="1" customWidth="1"/>
    <col min="5146" max="5146" width="3.6640625" style="1"/>
    <col min="5147" max="5147" width="0" style="1" hidden="1" customWidth="1"/>
    <col min="5148" max="5376" width="3.6640625" style="1"/>
    <col min="5377" max="5377" width="4.33203125" style="1" customWidth="1"/>
    <col min="5378" max="5398" width="3.6640625" style="1" customWidth="1"/>
    <col min="5399" max="5399" width="4.6640625" style="1" customWidth="1"/>
    <col min="5400" max="5400" width="3.6640625" style="1" customWidth="1"/>
    <col min="5401" max="5401" width="4.6640625" style="1" customWidth="1"/>
    <col min="5402" max="5402" width="3.6640625" style="1"/>
    <col min="5403" max="5403" width="0" style="1" hidden="1" customWidth="1"/>
    <col min="5404" max="5632" width="3.6640625" style="1"/>
    <col min="5633" max="5633" width="4.33203125" style="1" customWidth="1"/>
    <col min="5634" max="5654" width="3.6640625" style="1" customWidth="1"/>
    <col min="5655" max="5655" width="4.6640625" style="1" customWidth="1"/>
    <col min="5656" max="5656" width="3.6640625" style="1" customWidth="1"/>
    <col min="5657" max="5657" width="4.6640625" style="1" customWidth="1"/>
    <col min="5658" max="5658" width="3.6640625" style="1"/>
    <col min="5659" max="5659" width="0" style="1" hidden="1" customWidth="1"/>
    <col min="5660" max="5888" width="3.6640625" style="1"/>
    <col min="5889" max="5889" width="4.33203125" style="1" customWidth="1"/>
    <col min="5890" max="5910" width="3.6640625" style="1" customWidth="1"/>
    <col min="5911" max="5911" width="4.6640625" style="1" customWidth="1"/>
    <col min="5912" max="5912" width="3.6640625" style="1" customWidth="1"/>
    <col min="5913" max="5913" width="4.6640625" style="1" customWidth="1"/>
    <col min="5914" max="5914" width="3.6640625" style="1"/>
    <col min="5915" max="5915" width="0" style="1" hidden="1" customWidth="1"/>
    <col min="5916" max="6144" width="3.6640625" style="1"/>
    <col min="6145" max="6145" width="4.33203125" style="1" customWidth="1"/>
    <col min="6146" max="6166" width="3.6640625" style="1" customWidth="1"/>
    <col min="6167" max="6167" width="4.6640625" style="1" customWidth="1"/>
    <col min="6168" max="6168" width="3.6640625" style="1" customWidth="1"/>
    <col min="6169" max="6169" width="4.6640625" style="1" customWidth="1"/>
    <col min="6170" max="6170" width="3.6640625" style="1"/>
    <col min="6171" max="6171" width="0" style="1" hidden="1" customWidth="1"/>
    <col min="6172" max="6400" width="3.6640625" style="1"/>
    <col min="6401" max="6401" width="4.33203125" style="1" customWidth="1"/>
    <col min="6402" max="6422" width="3.6640625" style="1" customWidth="1"/>
    <col min="6423" max="6423" width="4.6640625" style="1" customWidth="1"/>
    <col min="6424" max="6424" width="3.6640625" style="1" customWidth="1"/>
    <col min="6425" max="6425" width="4.6640625" style="1" customWidth="1"/>
    <col min="6426" max="6426" width="3.6640625" style="1"/>
    <col min="6427" max="6427" width="0" style="1" hidden="1" customWidth="1"/>
    <col min="6428" max="6656" width="3.6640625" style="1"/>
    <col min="6657" max="6657" width="4.33203125" style="1" customWidth="1"/>
    <col min="6658" max="6678" width="3.6640625" style="1" customWidth="1"/>
    <col min="6679" max="6679" width="4.6640625" style="1" customWidth="1"/>
    <col min="6680" max="6680" width="3.6640625" style="1" customWidth="1"/>
    <col min="6681" max="6681" width="4.6640625" style="1" customWidth="1"/>
    <col min="6682" max="6682" width="3.6640625" style="1"/>
    <col min="6683" max="6683" width="0" style="1" hidden="1" customWidth="1"/>
    <col min="6684" max="6912" width="3.6640625" style="1"/>
    <col min="6913" max="6913" width="4.33203125" style="1" customWidth="1"/>
    <col min="6914" max="6934" width="3.6640625" style="1" customWidth="1"/>
    <col min="6935" max="6935" width="4.6640625" style="1" customWidth="1"/>
    <col min="6936" max="6936" width="3.6640625" style="1" customWidth="1"/>
    <col min="6937" max="6937" width="4.6640625" style="1" customWidth="1"/>
    <col min="6938" max="6938" width="3.6640625" style="1"/>
    <col min="6939" max="6939" width="0" style="1" hidden="1" customWidth="1"/>
    <col min="6940" max="7168" width="3.6640625" style="1"/>
    <col min="7169" max="7169" width="4.33203125" style="1" customWidth="1"/>
    <col min="7170" max="7190" width="3.6640625" style="1" customWidth="1"/>
    <col min="7191" max="7191" width="4.6640625" style="1" customWidth="1"/>
    <col min="7192" max="7192" width="3.6640625" style="1" customWidth="1"/>
    <col min="7193" max="7193" width="4.6640625" style="1" customWidth="1"/>
    <col min="7194" max="7194" width="3.6640625" style="1"/>
    <col min="7195" max="7195" width="0" style="1" hidden="1" customWidth="1"/>
    <col min="7196" max="7424" width="3.6640625" style="1"/>
    <col min="7425" max="7425" width="4.33203125" style="1" customWidth="1"/>
    <col min="7426" max="7446" width="3.6640625" style="1" customWidth="1"/>
    <col min="7447" max="7447" width="4.6640625" style="1" customWidth="1"/>
    <col min="7448" max="7448" width="3.6640625" style="1" customWidth="1"/>
    <col min="7449" max="7449" width="4.6640625" style="1" customWidth="1"/>
    <col min="7450" max="7450" width="3.6640625" style="1"/>
    <col min="7451" max="7451" width="0" style="1" hidden="1" customWidth="1"/>
    <col min="7452" max="7680" width="3.6640625" style="1"/>
    <col min="7681" max="7681" width="4.33203125" style="1" customWidth="1"/>
    <col min="7682" max="7702" width="3.6640625" style="1" customWidth="1"/>
    <col min="7703" max="7703" width="4.6640625" style="1" customWidth="1"/>
    <col min="7704" max="7704" width="3.6640625" style="1" customWidth="1"/>
    <col min="7705" max="7705" width="4.6640625" style="1" customWidth="1"/>
    <col min="7706" max="7706" width="3.6640625" style="1"/>
    <col min="7707" max="7707" width="0" style="1" hidden="1" customWidth="1"/>
    <col min="7708" max="7936" width="3.6640625" style="1"/>
    <col min="7937" max="7937" width="4.33203125" style="1" customWidth="1"/>
    <col min="7938" max="7958" width="3.6640625" style="1" customWidth="1"/>
    <col min="7959" max="7959" width="4.6640625" style="1" customWidth="1"/>
    <col min="7960" max="7960" width="3.6640625" style="1" customWidth="1"/>
    <col min="7961" max="7961" width="4.6640625" style="1" customWidth="1"/>
    <col min="7962" max="7962" width="3.6640625" style="1"/>
    <col min="7963" max="7963" width="0" style="1" hidden="1" customWidth="1"/>
    <col min="7964" max="8192" width="3.6640625" style="1"/>
    <col min="8193" max="8193" width="4.33203125" style="1" customWidth="1"/>
    <col min="8194" max="8214" width="3.6640625" style="1" customWidth="1"/>
    <col min="8215" max="8215" width="4.6640625" style="1" customWidth="1"/>
    <col min="8216" max="8216" width="3.6640625" style="1" customWidth="1"/>
    <col min="8217" max="8217" width="4.6640625" style="1" customWidth="1"/>
    <col min="8218" max="8218" width="3.6640625" style="1"/>
    <col min="8219" max="8219" width="0" style="1" hidden="1" customWidth="1"/>
    <col min="8220" max="8448" width="3.6640625" style="1"/>
    <col min="8449" max="8449" width="4.33203125" style="1" customWidth="1"/>
    <col min="8450" max="8470" width="3.6640625" style="1" customWidth="1"/>
    <col min="8471" max="8471" width="4.6640625" style="1" customWidth="1"/>
    <col min="8472" max="8472" width="3.6640625" style="1" customWidth="1"/>
    <col min="8473" max="8473" width="4.6640625" style="1" customWidth="1"/>
    <col min="8474" max="8474" width="3.6640625" style="1"/>
    <col min="8475" max="8475" width="0" style="1" hidden="1" customWidth="1"/>
    <col min="8476" max="8704" width="3.6640625" style="1"/>
    <col min="8705" max="8705" width="4.33203125" style="1" customWidth="1"/>
    <col min="8706" max="8726" width="3.6640625" style="1" customWidth="1"/>
    <col min="8727" max="8727" width="4.6640625" style="1" customWidth="1"/>
    <col min="8728" max="8728" width="3.6640625" style="1" customWidth="1"/>
    <col min="8729" max="8729" width="4.6640625" style="1" customWidth="1"/>
    <col min="8730" max="8730" width="3.6640625" style="1"/>
    <col min="8731" max="8731" width="0" style="1" hidden="1" customWidth="1"/>
    <col min="8732" max="8960" width="3.6640625" style="1"/>
    <col min="8961" max="8961" width="4.33203125" style="1" customWidth="1"/>
    <col min="8962" max="8982" width="3.6640625" style="1" customWidth="1"/>
    <col min="8983" max="8983" width="4.6640625" style="1" customWidth="1"/>
    <col min="8984" max="8984" width="3.6640625" style="1" customWidth="1"/>
    <col min="8985" max="8985" width="4.6640625" style="1" customWidth="1"/>
    <col min="8986" max="8986" width="3.6640625" style="1"/>
    <col min="8987" max="8987" width="0" style="1" hidden="1" customWidth="1"/>
    <col min="8988" max="9216" width="3.6640625" style="1"/>
    <col min="9217" max="9217" width="4.33203125" style="1" customWidth="1"/>
    <col min="9218" max="9238" width="3.6640625" style="1" customWidth="1"/>
    <col min="9239" max="9239" width="4.6640625" style="1" customWidth="1"/>
    <col min="9240" max="9240" width="3.6640625" style="1" customWidth="1"/>
    <col min="9241" max="9241" width="4.6640625" style="1" customWidth="1"/>
    <col min="9242" max="9242" width="3.6640625" style="1"/>
    <col min="9243" max="9243" width="0" style="1" hidden="1" customWidth="1"/>
    <col min="9244" max="9472" width="3.6640625" style="1"/>
    <col min="9473" max="9473" width="4.33203125" style="1" customWidth="1"/>
    <col min="9474" max="9494" width="3.6640625" style="1" customWidth="1"/>
    <col min="9495" max="9495" width="4.6640625" style="1" customWidth="1"/>
    <col min="9496" max="9496" width="3.6640625" style="1" customWidth="1"/>
    <col min="9497" max="9497" width="4.6640625" style="1" customWidth="1"/>
    <col min="9498" max="9498" width="3.6640625" style="1"/>
    <col min="9499" max="9499" width="0" style="1" hidden="1" customWidth="1"/>
    <col min="9500" max="9728" width="3.6640625" style="1"/>
    <col min="9729" max="9729" width="4.33203125" style="1" customWidth="1"/>
    <col min="9730" max="9750" width="3.6640625" style="1" customWidth="1"/>
    <col min="9751" max="9751" width="4.6640625" style="1" customWidth="1"/>
    <col min="9752" max="9752" width="3.6640625" style="1" customWidth="1"/>
    <col min="9753" max="9753" width="4.6640625" style="1" customWidth="1"/>
    <col min="9754" max="9754" width="3.6640625" style="1"/>
    <col min="9755" max="9755" width="0" style="1" hidden="1" customWidth="1"/>
    <col min="9756" max="9984" width="3.6640625" style="1"/>
    <col min="9985" max="9985" width="4.33203125" style="1" customWidth="1"/>
    <col min="9986" max="10006" width="3.6640625" style="1" customWidth="1"/>
    <col min="10007" max="10007" width="4.6640625" style="1" customWidth="1"/>
    <col min="10008" max="10008" width="3.6640625" style="1" customWidth="1"/>
    <col min="10009" max="10009" width="4.6640625" style="1" customWidth="1"/>
    <col min="10010" max="10010" width="3.6640625" style="1"/>
    <col min="10011" max="10011" width="0" style="1" hidden="1" customWidth="1"/>
    <col min="10012" max="10240" width="3.6640625" style="1"/>
    <col min="10241" max="10241" width="4.33203125" style="1" customWidth="1"/>
    <col min="10242" max="10262" width="3.6640625" style="1" customWidth="1"/>
    <col min="10263" max="10263" width="4.6640625" style="1" customWidth="1"/>
    <col min="10264" max="10264" width="3.6640625" style="1" customWidth="1"/>
    <col min="10265" max="10265" width="4.6640625" style="1" customWidth="1"/>
    <col min="10266" max="10266" width="3.6640625" style="1"/>
    <col min="10267" max="10267" width="0" style="1" hidden="1" customWidth="1"/>
    <col min="10268" max="10496" width="3.6640625" style="1"/>
    <col min="10497" max="10497" width="4.33203125" style="1" customWidth="1"/>
    <col min="10498" max="10518" width="3.6640625" style="1" customWidth="1"/>
    <col min="10519" max="10519" width="4.6640625" style="1" customWidth="1"/>
    <col min="10520" max="10520" width="3.6640625" style="1" customWidth="1"/>
    <col min="10521" max="10521" width="4.6640625" style="1" customWidth="1"/>
    <col min="10522" max="10522" width="3.6640625" style="1"/>
    <col min="10523" max="10523" width="0" style="1" hidden="1" customWidth="1"/>
    <col min="10524" max="10752" width="3.6640625" style="1"/>
    <col min="10753" max="10753" width="4.33203125" style="1" customWidth="1"/>
    <col min="10754" max="10774" width="3.6640625" style="1" customWidth="1"/>
    <col min="10775" max="10775" width="4.6640625" style="1" customWidth="1"/>
    <col min="10776" max="10776" width="3.6640625" style="1" customWidth="1"/>
    <col min="10777" max="10777" width="4.6640625" style="1" customWidth="1"/>
    <col min="10778" max="10778" width="3.6640625" style="1"/>
    <col min="10779" max="10779" width="0" style="1" hidden="1" customWidth="1"/>
    <col min="10780" max="11008" width="3.6640625" style="1"/>
    <col min="11009" max="11009" width="4.33203125" style="1" customWidth="1"/>
    <col min="11010" max="11030" width="3.6640625" style="1" customWidth="1"/>
    <col min="11031" max="11031" width="4.6640625" style="1" customWidth="1"/>
    <col min="11032" max="11032" width="3.6640625" style="1" customWidth="1"/>
    <col min="11033" max="11033" width="4.6640625" style="1" customWidth="1"/>
    <col min="11034" max="11034" width="3.6640625" style="1"/>
    <col min="11035" max="11035" width="0" style="1" hidden="1" customWidth="1"/>
    <col min="11036" max="11264" width="3.6640625" style="1"/>
    <col min="11265" max="11265" width="4.33203125" style="1" customWidth="1"/>
    <col min="11266" max="11286" width="3.6640625" style="1" customWidth="1"/>
    <col min="11287" max="11287" width="4.6640625" style="1" customWidth="1"/>
    <col min="11288" max="11288" width="3.6640625" style="1" customWidth="1"/>
    <col min="11289" max="11289" width="4.6640625" style="1" customWidth="1"/>
    <col min="11290" max="11290" width="3.6640625" style="1"/>
    <col min="11291" max="11291" width="0" style="1" hidden="1" customWidth="1"/>
    <col min="11292" max="11520" width="3.6640625" style="1"/>
    <col min="11521" max="11521" width="4.33203125" style="1" customWidth="1"/>
    <col min="11522" max="11542" width="3.6640625" style="1" customWidth="1"/>
    <col min="11543" max="11543" width="4.6640625" style="1" customWidth="1"/>
    <col min="11544" max="11544" width="3.6640625" style="1" customWidth="1"/>
    <col min="11545" max="11545" width="4.6640625" style="1" customWidth="1"/>
    <col min="11546" max="11546" width="3.6640625" style="1"/>
    <col min="11547" max="11547" width="0" style="1" hidden="1" customWidth="1"/>
    <col min="11548" max="11776" width="3.6640625" style="1"/>
    <col min="11777" max="11777" width="4.33203125" style="1" customWidth="1"/>
    <col min="11778" max="11798" width="3.6640625" style="1" customWidth="1"/>
    <col min="11799" max="11799" width="4.6640625" style="1" customWidth="1"/>
    <col min="11800" max="11800" width="3.6640625" style="1" customWidth="1"/>
    <col min="11801" max="11801" width="4.6640625" style="1" customWidth="1"/>
    <col min="11802" max="11802" width="3.6640625" style="1"/>
    <col min="11803" max="11803" width="0" style="1" hidden="1" customWidth="1"/>
    <col min="11804" max="12032" width="3.6640625" style="1"/>
    <col min="12033" max="12033" width="4.33203125" style="1" customWidth="1"/>
    <col min="12034" max="12054" width="3.6640625" style="1" customWidth="1"/>
    <col min="12055" max="12055" width="4.6640625" style="1" customWidth="1"/>
    <col min="12056" max="12056" width="3.6640625" style="1" customWidth="1"/>
    <col min="12057" max="12057" width="4.6640625" style="1" customWidth="1"/>
    <col min="12058" max="12058" width="3.6640625" style="1"/>
    <col min="12059" max="12059" width="0" style="1" hidden="1" customWidth="1"/>
    <col min="12060" max="12288" width="3.6640625" style="1"/>
    <col min="12289" max="12289" width="4.33203125" style="1" customWidth="1"/>
    <col min="12290" max="12310" width="3.6640625" style="1" customWidth="1"/>
    <col min="12311" max="12311" width="4.6640625" style="1" customWidth="1"/>
    <col min="12312" max="12312" width="3.6640625" style="1" customWidth="1"/>
    <col min="12313" max="12313" width="4.6640625" style="1" customWidth="1"/>
    <col min="12314" max="12314" width="3.6640625" style="1"/>
    <col min="12315" max="12315" width="0" style="1" hidden="1" customWidth="1"/>
    <col min="12316" max="12544" width="3.6640625" style="1"/>
    <col min="12545" max="12545" width="4.33203125" style="1" customWidth="1"/>
    <col min="12546" max="12566" width="3.6640625" style="1" customWidth="1"/>
    <col min="12567" max="12567" width="4.6640625" style="1" customWidth="1"/>
    <col min="12568" max="12568" width="3.6640625" style="1" customWidth="1"/>
    <col min="12569" max="12569" width="4.6640625" style="1" customWidth="1"/>
    <col min="12570" max="12570" width="3.6640625" style="1"/>
    <col min="12571" max="12571" width="0" style="1" hidden="1" customWidth="1"/>
    <col min="12572" max="12800" width="3.6640625" style="1"/>
    <col min="12801" max="12801" width="4.33203125" style="1" customWidth="1"/>
    <col min="12802" max="12822" width="3.6640625" style="1" customWidth="1"/>
    <col min="12823" max="12823" width="4.6640625" style="1" customWidth="1"/>
    <col min="12824" max="12824" width="3.6640625" style="1" customWidth="1"/>
    <col min="12825" max="12825" width="4.6640625" style="1" customWidth="1"/>
    <col min="12826" max="12826" width="3.6640625" style="1"/>
    <col min="12827" max="12827" width="0" style="1" hidden="1" customWidth="1"/>
    <col min="12828" max="13056" width="3.6640625" style="1"/>
    <col min="13057" max="13057" width="4.33203125" style="1" customWidth="1"/>
    <col min="13058" max="13078" width="3.6640625" style="1" customWidth="1"/>
    <col min="13079" max="13079" width="4.6640625" style="1" customWidth="1"/>
    <col min="13080" max="13080" width="3.6640625" style="1" customWidth="1"/>
    <col min="13081" max="13081" width="4.6640625" style="1" customWidth="1"/>
    <col min="13082" max="13082" width="3.6640625" style="1"/>
    <col min="13083" max="13083" width="0" style="1" hidden="1" customWidth="1"/>
    <col min="13084" max="13312" width="3.6640625" style="1"/>
    <col min="13313" max="13313" width="4.33203125" style="1" customWidth="1"/>
    <col min="13314" max="13334" width="3.6640625" style="1" customWidth="1"/>
    <col min="13335" max="13335" width="4.6640625" style="1" customWidth="1"/>
    <col min="13336" max="13336" width="3.6640625" style="1" customWidth="1"/>
    <col min="13337" max="13337" width="4.6640625" style="1" customWidth="1"/>
    <col min="13338" max="13338" width="3.6640625" style="1"/>
    <col min="13339" max="13339" width="0" style="1" hidden="1" customWidth="1"/>
    <col min="13340" max="13568" width="3.6640625" style="1"/>
    <col min="13569" max="13569" width="4.33203125" style="1" customWidth="1"/>
    <col min="13570" max="13590" width="3.6640625" style="1" customWidth="1"/>
    <col min="13591" max="13591" width="4.6640625" style="1" customWidth="1"/>
    <col min="13592" max="13592" width="3.6640625" style="1" customWidth="1"/>
    <col min="13593" max="13593" width="4.6640625" style="1" customWidth="1"/>
    <col min="13594" max="13594" width="3.6640625" style="1"/>
    <col min="13595" max="13595" width="0" style="1" hidden="1" customWidth="1"/>
    <col min="13596" max="13824" width="3.6640625" style="1"/>
    <col min="13825" max="13825" width="4.33203125" style="1" customWidth="1"/>
    <col min="13826" max="13846" width="3.6640625" style="1" customWidth="1"/>
    <col min="13847" max="13847" width="4.6640625" style="1" customWidth="1"/>
    <col min="13848" max="13848" width="3.6640625" style="1" customWidth="1"/>
    <col min="13849" max="13849" width="4.6640625" style="1" customWidth="1"/>
    <col min="13850" max="13850" width="3.6640625" style="1"/>
    <col min="13851" max="13851" width="0" style="1" hidden="1" customWidth="1"/>
    <col min="13852" max="14080" width="3.6640625" style="1"/>
    <col min="14081" max="14081" width="4.33203125" style="1" customWidth="1"/>
    <col min="14082" max="14102" width="3.6640625" style="1" customWidth="1"/>
    <col min="14103" max="14103" width="4.6640625" style="1" customWidth="1"/>
    <col min="14104" max="14104" width="3.6640625" style="1" customWidth="1"/>
    <col min="14105" max="14105" width="4.6640625" style="1" customWidth="1"/>
    <col min="14106" max="14106" width="3.6640625" style="1"/>
    <col min="14107" max="14107" width="0" style="1" hidden="1" customWidth="1"/>
    <col min="14108" max="14336" width="3.6640625" style="1"/>
    <col min="14337" max="14337" width="4.33203125" style="1" customWidth="1"/>
    <col min="14338" max="14358" width="3.6640625" style="1" customWidth="1"/>
    <col min="14359" max="14359" width="4.6640625" style="1" customWidth="1"/>
    <col min="14360" max="14360" width="3.6640625" style="1" customWidth="1"/>
    <col min="14361" max="14361" width="4.6640625" style="1" customWidth="1"/>
    <col min="14362" max="14362" width="3.6640625" style="1"/>
    <col min="14363" max="14363" width="0" style="1" hidden="1" customWidth="1"/>
    <col min="14364" max="14592" width="3.6640625" style="1"/>
    <col min="14593" max="14593" width="4.33203125" style="1" customWidth="1"/>
    <col min="14594" max="14614" width="3.6640625" style="1" customWidth="1"/>
    <col min="14615" max="14615" width="4.6640625" style="1" customWidth="1"/>
    <col min="14616" max="14616" width="3.6640625" style="1" customWidth="1"/>
    <col min="14617" max="14617" width="4.6640625" style="1" customWidth="1"/>
    <col min="14618" max="14618" width="3.6640625" style="1"/>
    <col min="14619" max="14619" width="0" style="1" hidden="1" customWidth="1"/>
    <col min="14620" max="14848" width="3.6640625" style="1"/>
    <col min="14849" max="14849" width="4.33203125" style="1" customWidth="1"/>
    <col min="14850" max="14870" width="3.6640625" style="1" customWidth="1"/>
    <col min="14871" max="14871" width="4.6640625" style="1" customWidth="1"/>
    <col min="14872" max="14872" width="3.6640625" style="1" customWidth="1"/>
    <col min="14873" max="14873" width="4.6640625" style="1" customWidth="1"/>
    <col min="14874" max="14874" width="3.6640625" style="1"/>
    <col min="14875" max="14875" width="0" style="1" hidden="1" customWidth="1"/>
    <col min="14876" max="15104" width="3.6640625" style="1"/>
    <col min="15105" max="15105" width="4.33203125" style="1" customWidth="1"/>
    <col min="15106" max="15126" width="3.6640625" style="1" customWidth="1"/>
    <col min="15127" max="15127" width="4.6640625" style="1" customWidth="1"/>
    <col min="15128" max="15128" width="3.6640625" style="1" customWidth="1"/>
    <col min="15129" max="15129" width="4.6640625" style="1" customWidth="1"/>
    <col min="15130" max="15130" width="3.6640625" style="1"/>
    <col min="15131" max="15131" width="0" style="1" hidden="1" customWidth="1"/>
    <col min="15132" max="15360" width="3.6640625" style="1"/>
    <col min="15361" max="15361" width="4.33203125" style="1" customWidth="1"/>
    <col min="15362" max="15382" width="3.6640625" style="1" customWidth="1"/>
    <col min="15383" max="15383" width="4.6640625" style="1" customWidth="1"/>
    <col min="15384" max="15384" width="3.6640625" style="1" customWidth="1"/>
    <col min="15385" max="15385" width="4.6640625" style="1" customWidth="1"/>
    <col min="15386" max="15386" width="3.6640625" style="1"/>
    <col min="15387" max="15387" width="0" style="1" hidden="1" customWidth="1"/>
    <col min="15388" max="15616" width="3.6640625" style="1"/>
    <col min="15617" max="15617" width="4.33203125" style="1" customWidth="1"/>
    <col min="15618" max="15638" width="3.6640625" style="1" customWidth="1"/>
    <col min="15639" max="15639" width="4.6640625" style="1" customWidth="1"/>
    <col min="15640" max="15640" width="3.6640625" style="1" customWidth="1"/>
    <col min="15641" max="15641" width="4.6640625" style="1" customWidth="1"/>
    <col min="15642" max="15642" width="3.6640625" style="1"/>
    <col min="15643" max="15643" width="0" style="1" hidden="1" customWidth="1"/>
    <col min="15644" max="15872" width="3.6640625" style="1"/>
    <col min="15873" max="15873" width="4.33203125" style="1" customWidth="1"/>
    <col min="15874" max="15894" width="3.6640625" style="1" customWidth="1"/>
    <col min="15895" max="15895" width="4.6640625" style="1" customWidth="1"/>
    <col min="15896" max="15896" width="3.6640625" style="1" customWidth="1"/>
    <col min="15897" max="15897" width="4.6640625" style="1" customWidth="1"/>
    <col min="15898" max="15898" width="3.6640625" style="1"/>
    <col min="15899" max="15899" width="0" style="1" hidden="1" customWidth="1"/>
    <col min="15900" max="16128" width="3.6640625" style="1"/>
    <col min="16129" max="16129" width="4.33203125" style="1" customWidth="1"/>
    <col min="16130" max="16150" width="3.6640625" style="1" customWidth="1"/>
    <col min="16151" max="16151" width="4.6640625" style="1" customWidth="1"/>
    <col min="16152" max="16152" width="3.6640625" style="1" customWidth="1"/>
    <col min="16153" max="16153" width="4.6640625" style="1" customWidth="1"/>
    <col min="16154" max="16154" width="3.6640625" style="1"/>
    <col min="16155" max="16155" width="0" style="1" hidden="1" customWidth="1"/>
    <col min="16156" max="16384" width="3.6640625" style="1"/>
  </cols>
  <sheetData>
    <row r="1" spans="1:27" ht="18.75" customHeight="1">
      <c r="B1" s="298"/>
      <c r="AA1" s="1" t="s">
        <v>183</v>
      </c>
    </row>
    <row r="2" spans="1:27" ht="9" customHeight="1"/>
    <row r="3" spans="1:27" ht="18.75" customHeight="1">
      <c r="A3" s="846" t="s">
        <v>628</v>
      </c>
      <c r="B3" s="846"/>
      <c r="C3" s="846"/>
      <c r="D3" s="846"/>
      <c r="E3" s="846"/>
      <c r="F3" s="846"/>
      <c r="G3" s="846"/>
      <c r="H3" s="846"/>
      <c r="I3" s="846"/>
      <c r="J3" s="846"/>
      <c r="K3" s="846"/>
      <c r="L3" s="846"/>
      <c r="M3" s="846"/>
      <c r="N3" s="846"/>
      <c r="O3" s="846"/>
      <c r="P3" s="846"/>
      <c r="Q3" s="846"/>
      <c r="R3" s="846"/>
      <c r="S3" s="846"/>
      <c r="T3" s="846"/>
      <c r="U3" s="846"/>
      <c r="V3" s="846"/>
      <c r="W3" s="846"/>
      <c r="X3" s="846"/>
      <c r="Y3" s="846"/>
    </row>
    <row r="4" spans="1:27" ht="9" customHeight="1"/>
    <row r="5" spans="1:27" ht="18.75" customHeight="1">
      <c r="N5" s="73" t="s">
        <v>185</v>
      </c>
    </row>
    <row r="6" spans="1:27" ht="18.75" customHeight="1">
      <c r="N6" s="847"/>
      <c r="O6" s="847"/>
      <c r="P6" s="847"/>
      <c r="Q6" s="847"/>
      <c r="R6" s="847"/>
      <c r="S6" s="847"/>
      <c r="T6" s="847"/>
      <c r="U6" s="847"/>
      <c r="V6" s="847"/>
      <c r="W6" s="847"/>
      <c r="X6" s="847"/>
      <c r="Y6" s="847"/>
    </row>
    <row r="7" spans="1:27" ht="18.75" customHeight="1">
      <c r="N7" s="19"/>
      <c r="O7" s="19"/>
      <c r="P7" s="19"/>
      <c r="Q7" s="19"/>
      <c r="R7" s="19"/>
      <c r="S7" s="19"/>
      <c r="T7" s="19"/>
      <c r="U7" s="19"/>
      <c r="V7" s="19"/>
      <c r="W7" s="19"/>
      <c r="X7" s="19"/>
      <c r="Y7" s="19"/>
    </row>
    <row r="8" spans="1:27" ht="15" customHeight="1">
      <c r="C8" s="1416" t="s">
        <v>629</v>
      </c>
      <c r="D8" s="1416"/>
      <c r="E8" s="1416"/>
      <c r="F8" s="1416"/>
      <c r="G8" s="1416"/>
      <c r="H8" s="1416"/>
      <c r="I8" s="1416"/>
      <c r="J8" s="848"/>
      <c r="K8" s="848"/>
      <c r="L8" s="849" t="s">
        <v>187</v>
      </c>
      <c r="M8" s="849"/>
    </row>
    <row r="9" spans="1:27" ht="15" customHeight="1">
      <c r="C9" s="844" t="s">
        <v>630</v>
      </c>
      <c r="D9" s="844"/>
      <c r="E9" s="844"/>
      <c r="F9" s="844"/>
      <c r="G9" s="844"/>
      <c r="H9" s="844"/>
      <c r="I9" s="844"/>
      <c r="J9" s="844"/>
      <c r="K9" s="844"/>
      <c r="L9" s="844"/>
      <c r="M9" s="844"/>
      <c r="N9" s="844"/>
      <c r="O9" s="844"/>
      <c r="P9" s="844"/>
      <c r="Q9" s="844"/>
      <c r="R9" s="844"/>
      <c r="S9" s="844"/>
      <c r="T9" s="844"/>
      <c r="U9" s="844"/>
      <c r="V9" s="844"/>
      <c r="W9" s="844"/>
      <c r="X9" s="844"/>
    </row>
    <row r="10" spans="1:27" ht="15" customHeight="1">
      <c r="C10" s="844"/>
      <c r="D10" s="844"/>
      <c r="E10" s="844"/>
      <c r="F10" s="844"/>
      <c r="G10" s="844"/>
      <c r="H10" s="844"/>
      <c r="I10" s="844"/>
      <c r="J10" s="844"/>
      <c r="K10" s="844"/>
      <c r="L10" s="844"/>
      <c r="M10" s="844"/>
      <c r="N10" s="844"/>
      <c r="O10" s="844"/>
      <c r="P10" s="844"/>
      <c r="Q10" s="844"/>
      <c r="R10" s="844"/>
      <c r="S10" s="844"/>
      <c r="T10" s="844"/>
      <c r="U10" s="844"/>
      <c r="V10" s="844"/>
      <c r="W10" s="844"/>
      <c r="X10" s="844"/>
    </row>
    <row r="11" spans="1:27" ht="30" customHeight="1"/>
    <row r="12" spans="1:27" ht="15" customHeight="1">
      <c r="C12" s="1" t="s">
        <v>189</v>
      </c>
      <c r="H12" s="73"/>
      <c r="I12" s="73"/>
      <c r="J12" s="73"/>
      <c r="K12" s="73"/>
      <c r="L12" s="73"/>
      <c r="M12" s="73"/>
      <c r="N12" s="73"/>
      <c r="O12" s="73"/>
      <c r="P12" s="73"/>
      <c r="Q12" s="73"/>
      <c r="R12" s="73"/>
      <c r="S12" s="73"/>
      <c r="T12" s="18" t="s">
        <v>190</v>
      </c>
      <c r="U12" s="837">
        <f>IF(AND(J8&gt;=1,J8&lt;8),ROUNDDOWN(E18*P18,0),IF(AND(J8&gt;=8,J8&lt;15),ROUNDDOWN(E21*P21,0),IF(AND(J8&gt;=15,J8&lt;22),ROUNDDOWN(E24*P24,0),0)))</f>
        <v>0</v>
      </c>
      <c r="V12" s="837"/>
      <c r="W12" s="837"/>
      <c r="X12" s="837"/>
      <c r="Y12" s="1" t="s">
        <v>191</v>
      </c>
    </row>
    <row r="13" spans="1:27" ht="15" customHeight="1">
      <c r="D13" s="844" t="s">
        <v>631</v>
      </c>
      <c r="E13" s="844"/>
      <c r="F13" s="844"/>
      <c r="G13" s="844"/>
      <c r="H13" s="844"/>
      <c r="I13" s="844"/>
      <c r="J13" s="844"/>
      <c r="K13" s="844"/>
      <c r="L13" s="844"/>
      <c r="M13" s="844"/>
      <c r="N13" s="844"/>
      <c r="O13" s="844"/>
      <c r="P13" s="844"/>
      <c r="Q13" s="844"/>
      <c r="R13" s="844"/>
      <c r="S13" s="844"/>
      <c r="T13" s="844"/>
      <c r="U13" s="844"/>
      <c r="V13" s="844"/>
      <c r="W13" s="844"/>
      <c r="X13" s="844"/>
      <c r="Y13" s="844"/>
    </row>
    <row r="14" spans="1:27" ht="15" customHeight="1">
      <c r="D14" s="844"/>
      <c r="E14" s="844"/>
      <c r="F14" s="844"/>
      <c r="G14" s="844"/>
      <c r="H14" s="844"/>
      <c r="I14" s="844"/>
      <c r="J14" s="844"/>
      <c r="K14" s="844"/>
      <c r="L14" s="844"/>
      <c r="M14" s="844"/>
      <c r="N14" s="844"/>
      <c r="O14" s="844"/>
      <c r="P14" s="844"/>
      <c r="Q14" s="844"/>
      <c r="R14" s="844"/>
      <c r="S14" s="844"/>
      <c r="T14" s="844"/>
      <c r="U14" s="844"/>
      <c r="V14" s="844"/>
      <c r="W14" s="844"/>
      <c r="X14" s="844"/>
      <c r="Y14" s="844"/>
    </row>
    <row r="15" spans="1:27" ht="15" customHeight="1">
      <c r="D15" s="844"/>
      <c r="E15" s="844"/>
      <c r="F15" s="844"/>
      <c r="G15" s="844"/>
      <c r="H15" s="844"/>
      <c r="I15" s="844"/>
      <c r="J15" s="844"/>
      <c r="K15" s="844"/>
      <c r="L15" s="844"/>
      <c r="M15" s="844"/>
      <c r="N15" s="844"/>
      <c r="O15" s="844"/>
      <c r="P15" s="844"/>
      <c r="Q15" s="844"/>
      <c r="R15" s="844"/>
      <c r="S15" s="844"/>
      <c r="T15" s="844"/>
      <c r="U15" s="844"/>
      <c r="V15" s="844"/>
      <c r="W15" s="844"/>
      <c r="X15" s="844"/>
      <c r="Y15" s="844"/>
    </row>
    <row r="16" spans="1:27" ht="15" customHeight="1">
      <c r="I16" s="19"/>
      <c r="J16" s="19"/>
      <c r="T16" s="18"/>
      <c r="U16" s="247"/>
      <c r="V16" s="247"/>
      <c r="W16" s="247"/>
      <c r="X16" s="247"/>
    </row>
    <row r="17" spans="2:25" ht="18" customHeight="1">
      <c r="B17" s="17"/>
      <c r="D17" s="845" t="s">
        <v>193</v>
      </c>
      <c r="E17" s="845"/>
      <c r="F17" s="845"/>
      <c r="G17" s="845"/>
      <c r="H17" s="845"/>
      <c r="I17" s="845"/>
      <c r="J17" s="845"/>
      <c r="K17" s="845"/>
      <c r="L17" s="845"/>
      <c r="M17" s="845"/>
      <c r="N17" s="845"/>
      <c r="O17" s="845"/>
      <c r="P17" s="845"/>
      <c r="Q17" s="845"/>
      <c r="R17" s="845"/>
      <c r="S17" s="845"/>
      <c r="T17" s="845"/>
      <c r="U17" s="48"/>
      <c r="V17" s="48"/>
      <c r="W17" s="48"/>
      <c r="X17" s="48"/>
    </row>
    <row r="18" spans="2:25" ht="18" customHeight="1">
      <c r="B18" s="850"/>
      <c r="C18" s="851"/>
      <c r="D18" s="18"/>
      <c r="E18" s="852">
        <v>5175</v>
      </c>
      <c r="F18" s="843"/>
      <c r="G18" s="843"/>
      <c r="H18" s="1" t="s">
        <v>194</v>
      </c>
      <c r="J18" s="19" t="s">
        <v>195</v>
      </c>
      <c r="K18" s="19"/>
      <c r="L18" s="838" t="s">
        <v>196</v>
      </c>
      <c r="M18" s="838"/>
      <c r="N18" s="838"/>
      <c r="O18" s="838"/>
      <c r="P18" s="849"/>
      <c r="Q18" s="849"/>
      <c r="R18" s="849" t="s">
        <v>197</v>
      </c>
      <c r="S18" s="849"/>
      <c r="T18" s="18"/>
      <c r="U18" s="48"/>
      <c r="V18" s="48"/>
      <c r="W18" s="48"/>
      <c r="X18" s="48"/>
    </row>
    <row r="19" spans="2:25" ht="9" customHeight="1">
      <c r="B19" s="15"/>
      <c r="C19" s="15"/>
      <c r="D19" s="18"/>
      <c r="E19" s="129"/>
      <c r="F19" s="129"/>
      <c r="G19" s="129"/>
      <c r="K19" s="19"/>
      <c r="M19" s="20"/>
      <c r="N19" s="20"/>
      <c r="O19" s="20"/>
      <c r="P19" s="20"/>
      <c r="Q19" s="129"/>
      <c r="R19" s="129"/>
      <c r="T19" s="18"/>
      <c r="U19" s="48"/>
      <c r="V19" s="48"/>
      <c r="W19" s="48"/>
      <c r="X19" s="48"/>
    </row>
    <row r="20" spans="2:25" ht="18" customHeight="1">
      <c r="B20" s="17"/>
      <c r="D20" s="845" t="s">
        <v>198</v>
      </c>
      <c r="E20" s="845"/>
      <c r="F20" s="845"/>
      <c r="G20" s="845"/>
      <c r="H20" s="845"/>
      <c r="I20" s="845"/>
      <c r="J20" s="845"/>
      <c r="K20" s="845"/>
      <c r="L20" s="845"/>
      <c r="M20" s="845"/>
      <c r="N20" s="845"/>
      <c r="O20" s="845"/>
      <c r="P20" s="845"/>
      <c r="Q20" s="845"/>
      <c r="R20" s="845"/>
      <c r="S20" s="845"/>
      <c r="T20" s="845"/>
      <c r="U20" s="48"/>
      <c r="V20" s="48"/>
      <c r="W20" s="48"/>
      <c r="X20" s="48"/>
    </row>
    <row r="21" spans="2:25" ht="18" customHeight="1">
      <c r="B21" s="850"/>
      <c r="C21" s="851"/>
      <c r="D21" s="18"/>
      <c r="E21" s="853">
        <v>5750</v>
      </c>
      <c r="F21" s="854"/>
      <c r="G21" s="854"/>
      <c r="H21" s="1" t="s">
        <v>194</v>
      </c>
      <c r="J21" s="19" t="s">
        <v>195</v>
      </c>
      <c r="K21" s="19"/>
      <c r="L21" s="838" t="s">
        <v>196</v>
      </c>
      <c r="M21" s="838"/>
      <c r="N21" s="838"/>
      <c r="O21" s="838"/>
      <c r="P21" s="849"/>
      <c r="Q21" s="849"/>
      <c r="R21" s="849" t="s">
        <v>197</v>
      </c>
      <c r="S21" s="849"/>
      <c r="T21" s="18"/>
      <c r="U21" s="48"/>
      <c r="V21" s="48"/>
      <c r="W21" s="48"/>
      <c r="X21" s="48"/>
    </row>
    <row r="22" spans="2:25" ht="9" customHeight="1">
      <c r="B22" s="15"/>
      <c r="C22" s="15"/>
      <c r="D22" s="18"/>
      <c r="E22" s="22"/>
      <c r="F22" s="22"/>
      <c r="G22" s="22"/>
      <c r="K22" s="19"/>
      <c r="M22" s="20"/>
      <c r="N22" s="20"/>
      <c r="O22" s="20"/>
      <c r="P22" s="20"/>
      <c r="Q22" s="22"/>
      <c r="R22" s="22"/>
      <c r="T22" s="18"/>
      <c r="U22" s="48"/>
      <c r="V22" s="48"/>
      <c r="W22" s="48"/>
      <c r="X22" s="48"/>
    </row>
    <row r="23" spans="2:25" ht="18" customHeight="1">
      <c r="B23" s="17"/>
      <c r="D23" s="845" t="s">
        <v>199</v>
      </c>
      <c r="E23" s="845"/>
      <c r="F23" s="845"/>
      <c r="G23" s="845"/>
      <c r="H23" s="845"/>
      <c r="I23" s="845"/>
      <c r="J23" s="845"/>
      <c r="K23" s="845"/>
      <c r="L23" s="845"/>
      <c r="M23" s="845"/>
      <c r="N23" s="845"/>
      <c r="O23" s="845"/>
      <c r="P23" s="845"/>
      <c r="Q23" s="845"/>
      <c r="R23" s="845"/>
      <c r="S23" s="845"/>
      <c r="T23" s="845"/>
      <c r="U23" s="48"/>
      <c r="V23" s="48"/>
      <c r="W23" s="48"/>
      <c r="X23" s="48"/>
    </row>
    <row r="24" spans="2:25" ht="18" customHeight="1">
      <c r="B24" s="850"/>
      <c r="C24" s="851"/>
      <c r="D24" s="18"/>
      <c r="E24" s="853">
        <v>6325</v>
      </c>
      <c r="F24" s="854"/>
      <c r="G24" s="854"/>
      <c r="H24" s="1" t="s">
        <v>194</v>
      </c>
      <c r="J24" s="19" t="s">
        <v>195</v>
      </c>
      <c r="K24" s="19"/>
      <c r="L24" s="838" t="s">
        <v>196</v>
      </c>
      <c r="M24" s="838"/>
      <c r="N24" s="838"/>
      <c r="O24" s="838"/>
      <c r="P24" s="849"/>
      <c r="Q24" s="849"/>
      <c r="R24" s="849" t="s">
        <v>197</v>
      </c>
      <c r="S24" s="849"/>
      <c r="T24" s="18"/>
      <c r="U24" s="48"/>
      <c r="V24" s="48"/>
      <c r="W24" s="48"/>
      <c r="X24" s="48"/>
    </row>
    <row r="25" spans="2:25" ht="30" customHeight="1">
      <c r="B25" s="15"/>
      <c r="C25" s="15"/>
      <c r="D25" s="18"/>
      <c r="E25" s="129"/>
      <c r="F25" s="129"/>
      <c r="G25" s="129"/>
      <c r="K25" s="19"/>
      <c r="M25" s="20"/>
      <c r="N25" s="20"/>
      <c r="O25" s="20"/>
      <c r="P25" s="20"/>
      <c r="Q25" s="129"/>
      <c r="R25" s="129"/>
      <c r="T25" s="18"/>
      <c r="U25" s="48"/>
      <c r="V25" s="48"/>
      <c r="W25" s="48"/>
      <c r="X25" s="48"/>
    </row>
    <row r="26" spans="2:25" ht="9" customHeight="1">
      <c r="B26" s="15"/>
      <c r="C26" s="15"/>
      <c r="D26" s="18"/>
      <c r="E26" s="129"/>
      <c r="F26" s="129"/>
      <c r="G26" s="129"/>
      <c r="K26" s="19"/>
      <c r="M26" s="20"/>
      <c r="N26" s="20"/>
      <c r="O26" s="20"/>
      <c r="P26" s="20"/>
      <c r="Q26" s="129"/>
      <c r="R26" s="129"/>
      <c r="T26" s="18"/>
      <c r="U26" s="48"/>
      <c r="V26" s="48"/>
      <c r="W26" s="48"/>
      <c r="X26" s="48"/>
    </row>
    <row r="27" spans="2:25" s="10" customFormat="1" ht="19.5" customHeight="1">
      <c r="B27" s="1"/>
      <c r="C27" s="1" t="s">
        <v>200</v>
      </c>
      <c r="D27" s="18"/>
      <c r="E27" s="48"/>
      <c r="F27" s="1"/>
      <c r="G27" s="1"/>
      <c r="H27" s="1"/>
      <c r="I27" s="1"/>
      <c r="J27" s="1"/>
      <c r="K27" s="1"/>
      <c r="L27" s="842" t="s">
        <v>201</v>
      </c>
      <c r="M27" s="842"/>
      <c r="N27" s="842"/>
      <c r="O27" s="842"/>
      <c r="P27" s="843">
        <v>298000</v>
      </c>
      <c r="Q27" s="843"/>
      <c r="R27" s="843"/>
      <c r="S27" s="1" t="s">
        <v>194</v>
      </c>
      <c r="T27" s="27" t="s">
        <v>190</v>
      </c>
      <c r="U27" s="837">
        <f>IF(D28="○",P27,0)</f>
        <v>0</v>
      </c>
      <c r="V27" s="837"/>
      <c r="W27" s="837"/>
      <c r="X27" s="837"/>
      <c r="Y27" s="10" t="s">
        <v>191</v>
      </c>
    </row>
    <row r="28" spans="2:25" s="10" customFormat="1" ht="19.5" customHeight="1">
      <c r="C28" s="16"/>
      <c r="D28" s="248"/>
      <c r="E28" s="839"/>
      <c r="F28" s="840"/>
      <c r="G28" s="840"/>
      <c r="H28" s="840"/>
      <c r="I28" s="840"/>
      <c r="J28" s="840"/>
      <c r="K28" s="840"/>
      <c r="L28" s="840"/>
      <c r="M28" s="840"/>
      <c r="N28" s="840"/>
      <c r="O28" s="840"/>
      <c r="P28" s="840"/>
      <c r="Q28" s="840"/>
      <c r="R28" s="840"/>
      <c r="S28" s="840"/>
      <c r="T28" s="27"/>
      <c r="U28" s="247"/>
      <c r="V28" s="247"/>
      <c r="W28" s="247"/>
      <c r="X28" s="247"/>
    </row>
    <row r="29" spans="2:25" s="10" customFormat="1" ht="30" customHeight="1">
      <c r="C29" s="16"/>
      <c r="D29" s="841" t="s">
        <v>202</v>
      </c>
      <c r="E29" s="841"/>
      <c r="F29" s="841"/>
      <c r="G29" s="841"/>
      <c r="H29" s="841"/>
      <c r="I29" s="841"/>
      <c r="J29" s="841"/>
      <c r="K29" s="841"/>
      <c r="L29" s="841"/>
      <c r="M29" s="841"/>
      <c r="N29" s="841"/>
      <c r="O29" s="841"/>
      <c r="P29" s="841"/>
      <c r="Q29" s="841"/>
      <c r="R29" s="841"/>
      <c r="S29" s="841"/>
      <c r="T29" s="27"/>
      <c r="U29" s="247"/>
      <c r="V29" s="247"/>
      <c r="W29" s="247"/>
      <c r="X29" s="247"/>
    </row>
    <row r="30" spans="2:25" ht="9" customHeight="1">
      <c r="B30" s="15"/>
      <c r="C30" s="15"/>
      <c r="D30" s="18"/>
      <c r="E30" s="129"/>
      <c r="F30" s="129"/>
      <c r="G30" s="129"/>
      <c r="K30" s="19"/>
      <c r="M30" s="20"/>
      <c r="N30" s="20"/>
      <c r="O30" s="20"/>
      <c r="P30" s="20"/>
      <c r="Q30" s="129"/>
      <c r="R30" s="129"/>
      <c r="T30" s="18"/>
      <c r="U30" s="48"/>
      <c r="V30" s="48"/>
      <c r="W30" s="48"/>
      <c r="X30" s="48"/>
    </row>
    <row r="31" spans="2:25" s="10" customFormat="1" ht="19.5" customHeight="1">
      <c r="B31" s="1"/>
      <c r="C31" s="1" t="s">
        <v>203</v>
      </c>
      <c r="D31" s="18"/>
      <c r="E31" s="48"/>
      <c r="F31" s="1"/>
      <c r="G31" s="1"/>
      <c r="H31" s="1"/>
      <c r="I31" s="1"/>
      <c r="J31" s="1"/>
      <c r="K31" s="1"/>
      <c r="L31" s="1"/>
      <c r="M31" s="1"/>
      <c r="N31" s="842" t="s">
        <v>201</v>
      </c>
      <c r="O31" s="842"/>
      <c r="P31" s="843">
        <v>725500</v>
      </c>
      <c r="Q31" s="843"/>
      <c r="R31" s="843"/>
      <c r="S31" s="1" t="s">
        <v>194</v>
      </c>
      <c r="T31" s="27" t="s">
        <v>190</v>
      </c>
      <c r="U31" s="837">
        <f>IF(D32="○",P31,0)</f>
        <v>0</v>
      </c>
      <c r="V31" s="837"/>
      <c r="W31" s="837"/>
      <c r="X31" s="837"/>
      <c r="Y31" s="10" t="s">
        <v>191</v>
      </c>
    </row>
    <row r="32" spans="2:25" s="10" customFormat="1" ht="19.5" customHeight="1">
      <c r="C32" s="16"/>
      <c r="D32" s="248"/>
      <c r="E32" s="839"/>
      <c r="F32" s="840"/>
      <c r="G32" s="840"/>
      <c r="H32" s="840"/>
      <c r="I32" s="840"/>
      <c r="J32" s="840"/>
      <c r="K32" s="840"/>
      <c r="L32" s="840"/>
      <c r="M32" s="840"/>
      <c r="N32" s="840"/>
      <c r="O32" s="840"/>
      <c r="P32" s="840"/>
      <c r="Q32" s="840"/>
      <c r="R32" s="840"/>
      <c r="S32" s="840"/>
      <c r="T32" s="27"/>
      <c r="U32" s="247"/>
      <c r="V32" s="247"/>
      <c r="W32" s="247"/>
      <c r="X32" s="247"/>
    </row>
    <row r="33" spans="2:25" s="10" customFormat="1" ht="30" customHeight="1">
      <c r="C33" s="16"/>
      <c r="D33" s="833" t="s">
        <v>204</v>
      </c>
      <c r="E33" s="833"/>
      <c r="F33" s="833"/>
      <c r="G33" s="833"/>
      <c r="H33" s="833"/>
      <c r="I33" s="833"/>
      <c r="J33" s="833"/>
      <c r="K33" s="833"/>
      <c r="L33" s="833"/>
      <c r="M33" s="833"/>
      <c r="N33" s="833"/>
      <c r="O33" s="833"/>
      <c r="P33" s="833"/>
      <c r="Q33" s="833"/>
      <c r="R33" s="833"/>
      <c r="S33" s="833"/>
      <c r="T33" s="27"/>
      <c r="U33" s="247"/>
      <c r="V33" s="247"/>
      <c r="W33" s="247"/>
      <c r="X33" s="247"/>
    </row>
    <row r="34" spans="2:25" ht="9" customHeight="1">
      <c r="B34" s="15"/>
      <c r="C34" s="15"/>
      <c r="D34" s="18"/>
      <c r="E34" s="129"/>
      <c r="F34" s="129"/>
      <c r="G34" s="129"/>
      <c r="K34" s="19"/>
      <c r="M34" s="20"/>
      <c r="N34" s="20"/>
      <c r="O34" s="20"/>
      <c r="P34" s="20"/>
      <c r="Q34" s="129"/>
      <c r="R34" s="129"/>
      <c r="T34" s="18"/>
      <c r="U34" s="48"/>
      <c r="V34" s="48"/>
      <c r="W34" s="48"/>
      <c r="X34" s="48"/>
    </row>
    <row r="35" spans="2:25" s="10" customFormat="1" ht="19.5" customHeight="1">
      <c r="B35" s="1"/>
      <c r="C35" s="1" t="s">
        <v>205</v>
      </c>
      <c r="D35" s="18"/>
      <c r="E35" s="48"/>
      <c r="F35" s="1"/>
      <c r="G35" s="1"/>
      <c r="H35" s="1"/>
      <c r="I35" s="1"/>
      <c r="J35" s="1"/>
      <c r="K35" s="1"/>
      <c r="L35" s="1"/>
      <c r="M35" s="1"/>
      <c r="N35" s="842" t="s">
        <v>201</v>
      </c>
      <c r="O35" s="842"/>
      <c r="P35" s="843">
        <v>104000</v>
      </c>
      <c r="Q35" s="843"/>
      <c r="R35" s="843"/>
      <c r="S35" s="1" t="s">
        <v>194</v>
      </c>
      <c r="T35" s="27" t="s">
        <v>190</v>
      </c>
      <c r="U35" s="837">
        <f>IF(D36="○",P35,0)</f>
        <v>0</v>
      </c>
      <c r="V35" s="837"/>
      <c r="W35" s="837"/>
      <c r="X35" s="837"/>
      <c r="Y35" s="10" t="s">
        <v>191</v>
      </c>
    </row>
    <row r="36" spans="2:25" s="10" customFormat="1" ht="19.5" customHeight="1">
      <c r="C36" s="16"/>
      <c r="D36" s="248"/>
      <c r="E36" s="839"/>
      <c r="F36" s="840"/>
      <c r="G36" s="840"/>
      <c r="H36" s="840"/>
      <c r="I36" s="840"/>
      <c r="J36" s="840"/>
      <c r="K36" s="840"/>
      <c r="L36" s="840"/>
      <c r="M36" s="840"/>
      <c r="N36" s="840"/>
      <c r="O36" s="840"/>
      <c r="P36" s="840"/>
      <c r="Q36" s="840"/>
      <c r="R36" s="840"/>
      <c r="S36" s="840"/>
      <c r="T36" s="27"/>
      <c r="U36" s="247"/>
      <c r="V36" s="247"/>
      <c r="W36" s="247"/>
      <c r="X36" s="247"/>
    </row>
    <row r="37" spans="2:25" s="10" customFormat="1" ht="30" customHeight="1">
      <c r="C37" s="16"/>
      <c r="D37" s="833" t="s">
        <v>206</v>
      </c>
      <c r="E37" s="833"/>
      <c r="F37" s="833"/>
      <c r="G37" s="833"/>
      <c r="H37" s="833"/>
      <c r="I37" s="833"/>
      <c r="J37" s="833"/>
      <c r="K37" s="833"/>
      <c r="L37" s="833"/>
      <c r="M37" s="833"/>
      <c r="N37" s="833"/>
      <c r="O37" s="833"/>
      <c r="P37" s="833"/>
      <c r="Q37" s="833"/>
      <c r="R37" s="833"/>
      <c r="S37" s="833"/>
      <c r="T37" s="27"/>
      <c r="U37" s="247"/>
      <c r="V37" s="247"/>
      <c r="W37" s="247"/>
      <c r="X37" s="247"/>
    </row>
    <row r="38" spans="2:25" ht="9" customHeight="1">
      <c r="B38" s="15"/>
      <c r="C38" s="15"/>
      <c r="D38" s="18"/>
      <c r="E38" s="129"/>
      <c r="F38" s="129"/>
      <c r="G38" s="129"/>
      <c r="K38" s="19"/>
      <c r="M38" s="20"/>
      <c r="N38" s="20"/>
      <c r="O38" s="20"/>
      <c r="P38" s="20"/>
      <c r="Q38" s="129"/>
      <c r="R38" s="129"/>
      <c r="T38" s="18"/>
      <c r="U38" s="48"/>
      <c r="V38" s="48"/>
      <c r="W38" s="48"/>
      <c r="X38" s="48"/>
    </row>
    <row r="39" spans="2:25" s="10" customFormat="1" ht="19.5" customHeight="1">
      <c r="B39" s="1"/>
      <c r="C39" s="1" t="s">
        <v>207</v>
      </c>
      <c r="D39" s="18"/>
      <c r="E39" s="48"/>
      <c r="F39" s="1"/>
      <c r="G39" s="1"/>
      <c r="H39" s="1"/>
      <c r="I39" s="1"/>
      <c r="J39" s="1"/>
      <c r="K39" s="1"/>
      <c r="L39" s="1"/>
      <c r="M39" s="1"/>
      <c r="N39" s="842" t="s">
        <v>201</v>
      </c>
      <c r="O39" s="842"/>
      <c r="P39" s="843">
        <v>187000</v>
      </c>
      <c r="Q39" s="843"/>
      <c r="R39" s="843"/>
      <c r="S39" s="1" t="s">
        <v>194</v>
      </c>
      <c r="T39" s="27" t="s">
        <v>190</v>
      </c>
      <c r="U39" s="837">
        <f>IF(D40="○",P39,0)</f>
        <v>0</v>
      </c>
      <c r="V39" s="837"/>
      <c r="W39" s="837"/>
      <c r="X39" s="837"/>
      <c r="Y39" s="10" t="s">
        <v>191</v>
      </c>
    </row>
    <row r="40" spans="2:25" s="10" customFormat="1" ht="19.5" customHeight="1">
      <c r="C40" s="16"/>
      <c r="D40" s="248"/>
      <c r="E40" s="839"/>
      <c r="F40" s="840"/>
      <c r="G40" s="840"/>
      <c r="H40" s="840"/>
      <c r="I40" s="840"/>
      <c r="J40" s="840"/>
      <c r="K40" s="840"/>
      <c r="L40" s="840"/>
      <c r="M40" s="840"/>
      <c r="N40" s="840"/>
      <c r="O40" s="840"/>
      <c r="P40" s="840"/>
      <c r="Q40" s="840"/>
      <c r="R40" s="840"/>
      <c r="S40" s="840"/>
      <c r="T40" s="27"/>
      <c r="U40" s="247"/>
      <c r="V40" s="247"/>
      <c r="W40" s="247"/>
      <c r="X40" s="247"/>
    </row>
    <row r="41" spans="2:25" s="10" customFormat="1" ht="30" customHeight="1">
      <c r="C41" s="16"/>
      <c r="D41" s="833" t="s">
        <v>208</v>
      </c>
      <c r="E41" s="833"/>
      <c r="F41" s="833"/>
      <c r="G41" s="833"/>
      <c r="H41" s="833"/>
      <c r="I41" s="833"/>
      <c r="J41" s="833"/>
      <c r="K41" s="833"/>
      <c r="L41" s="833"/>
      <c r="M41" s="833"/>
      <c r="N41" s="833"/>
      <c r="O41" s="833"/>
      <c r="P41" s="833"/>
      <c r="Q41" s="833"/>
      <c r="R41" s="833"/>
      <c r="S41" s="833"/>
      <c r="T41" s="27"/>
      <c r="U41" s="247"/>
      <c r="V41" s="247"/>
      <c r="W41" s="247"/>
      <c r="X41" s="247"/>
    </row>
    <row r="42" spans="2:25" s="10" customFormat="1" ht="19.5" customHeight="1">
      <c r="B42" s="1"/>
      <c r="C42" s="1" t="s">
        <v>209</v>
      </c>
      <c r="D42" s="18"/>
      <c r="E42" s="48"/>
      <c r="F42" s="1"/>
      <c r="G42" s="1"/>
      <c r="H42" s="1"/>
      <c r="I42" s="1"/>
      <c r="J42" s="1"/>
      <c r="K42" s="1"/>
      <c r="L42" s="1"/>
      <c r="M42" s="1"/>
      <c r="N42" s="842" t="s">
        <v>210</v>
      </c>
      <c r="O42" s="842"/>
      <c r="P42" s="842"/>
      <c r="Q42" s="855">
        <v>11800</v>
      </c>
      <c r="R42" s="855"/>
      <c r="S42" s="1" t="s">
        <v>194</v>
      </c>
      <c r="T42" s="27" t="s">
        <v>190</v>
      </c>
      <c r="U42" s="837">
        <f>IF(D43="○",Q42*H43,0)</f>
        <v>0</v>
      </c>
      <c r="V42" s="837"/>
      <c r="W42" s="837"/>
      <c r="X42" s="837"/>
      <c r="Y42" s="10" t="s">
        <v>191</v>
      </c>
    </row>
    <row r="43" spans="2:25" s="10" customFormat="1" ht="19.5" customHeight="1">
      <c r="C43" s="16"/>
      <c r="D43" s="248"/>
      <c r="E43" s="830" t="s">
        <v>211</v>
      </c>
      <c r="F43" s="831"/>
      <c r="G43" s="831"/>
      <c r="H43" s="832"/>
      <c r="I43" s="832"/>
      <c r="J43" s="15" t="s">
        <v>212</v>
      </c>
      <c r="K43" s="249"/>
      <c r="L43" s="249"/>
      <c r="M43" s="249"/>
      <c r="N43" s="249"/>
      <c r="O43" s="249"/>
      <c r="P43" s="249"/>
      <c r="Q43" s="249"/>
      <c r="R43" s="249"/>
      <c r="S43" s="249"/>
      <c r="T43" s="27"/>
      <c r="U43" s="247"/>
      <c r="V43" s="247"/>
      <c r="W43" s="247"/>
      <c r="X43" s="247"/>
    </row>
    <row r="44" spans="2:25" s="10" customFormat="1" ht="40.5" customHeight="1">
      <c r="C44" s="16"/>
      <c r="D44" s="833" t="s">
        <v>632</v>
      </c>
      <c r="E44" s="833"/>
      <c r="F44" s="833"/>
      <c r="G44" s="833"/>
      <c r="H44" s="833"/>
      <c r="I44" s="833"/>
      <c r="J44" s="833"/>
      <c r="K44" s="833"/>
      <c r="L44" s="833"/>
      <c r="M44" s="833"/>
      <c r="N44" s="833"/>
      <c r="O44" s="833"/>
      <c r="P44" s="833"/>
      <c r="Q44" s="833"/>
      <c r="R44" s="833"/>
      <c r="S44" s="833"/>
      <c r="T44" s="27"/>
      <c r="U44" s="247"/>
      <c r="V44" s="247"/>
      <c r="W44" s="247"/>
      <c r="X44" s="247"/>
    </row>
    <row r="45" spans="2:25" ht="9" customHeight="1">
      <c r="B45" s="170"/>
      <c r="C45" s="170"/>
      <c r="D45" s="18"/>
      <c r="E45" s="129"/>
      <c r="F45" s="129"/>
      <c r="G45" s="129"/>
      <c r="K45" s="19"/>
      <c r="Q45" s="129"/>
      <c r="R45" s="129"/>
      <c r="T45" s="18"/>
      <c r="U45" s="48"/>
      <c r="V45" s="48"/>
      <c r="W45" s="48"/>
      <c r="X45" s="48"/>
    </row>
    <row r="46" spans="2:25" ht="19.5" customHeight="1">
      <c r="B46" s="21"/>
      <c r="C46" s="21"/>
      <c r="D46" s="21"/>
      <c r="E46" s="21"/>
      <c r="F46" s="21"/>
      <c r="G46" s="21"/>
      <c r="H46" s="21"/>
      <c r="I46" s="21"/>
      <c r="J46" s="21"/>
      <c r="K46" s="21"/>
      <c r="L46" s="21"/>
      <c r="M46" s="21"/>
      <c r="N46" s="21"/>
      <c r="O46" s="21"/>
      <c r="P46" s="834" t="s">
        <v>214</v>
      </c>
      <c r="Q46" s="834"/>
      <c r="R46" s="834"/>
      <c r="S46" s="834"/>
      <c r="T46" s="27" t="s">
        <v>190</v>
      </c>
      <c r="U46" s="835">
        <f>SUM(U12,U27,U31,U35,U39,U42)</f>
        <v>0</v>
      </c>
      <c r="V46" s="836"/>
      <c r="W46" s="836"/>
      <c r="X46" s="836"/>
      <c r="Y46" s="10" t="s">
        <v>191</v>
      </c>
    </row>
    <row r="47" spans="2:25" ht="9" customHeight="1">
      <c r="B47" s="15"/>
      <c r="C47" s="15"/>
      <c r="D47" s="18"/>
      <c r="E47" s="129"/>
      <c r="F47" s="129"/>
      <c r="G47" s="129"/>
      <c r="K47" s="19"/>
      <c r="M47" s="20"/>
      <c r="N47" s="20"/>
      <c r="O47" s="20"/>
      <c r="P47" s="20"/>
      <c r="Q47" s="129"/>
      <c r="R47" s="129"/>
      <c r="T47" s="18"/>
      <c r="U47" s="48"/>
      <c r="V47" s="48"/>
      <c r="W47" s="48"/>
      <c r="X47" s="48"/>
    </row>
    <row r="48" spans="2:25" ht="15.75" customHeight="1">
      <c r="B48" s="188" t="s">
        <v>215</v>
      </c>
      <c r="C48" s="189"/>
      <c r="D48" s="189"/>
      <c r="E48" s="189"/>
      <c r="F48" s="189"/>
      <c r="G48" s="189"/>
      <c r="H48" s="189"/>
      <c r="I48" s="189"/>
      <c r="J48" s="189"/>
      <c r="K48" s="189"/>
      <c r="L48" s="189"/>
      <c r="M48" s="189"/>
      <c r="N48" s="189"/>
      <c r="O48" s="189"/>
      <c r="P48" s="189"/>
      <c r="Q48" s="189"/>
      <c r="R48" s="189"/>
      <c r="S48" s="189"/>
      <c r="T48" s="189"/>
      <c r="U48" s="189"/>
      <c r="V48" s="189"/>
      <c r="W48" s="189"/>
      <c r="X48" s="189"/>
      <c r="Y48" s="189"/>
    </row>
    <row r="49" spans="2:25" ht="11.1" customHeight="1">
      <c r="B49" s="190"/>
      <c r="C49" s="190"/>
      <c r="D49" s="190"/>
      <c r="E49" s="190"/>
      <c r="F49" s="190"/>
      <c r="G49" s="190"/>
      <c r="H49" s="190"/>
      <c r="I49" s="190"/>
      <c r="J49" s="190"/>
      <c r="K49" s="190"/>
      <c r="L49" s="190"/>
      <c r="M49" s="190"/>
      <c r="N49" s="190"/>
      <c r="O49" s="190"/>
      <c r="P49" s="190"/>
      <c r="Q49" s="190"/>
      <c r="R49" s="190"/>
      <c r="S49" s="190"/>
      <c r="T49" s="190"/>
      <c r="U49" s="190"/>
      <c r="V49" s="190"/>
      <c r="W49" s="190"/>
      <c r="X49" s="190"/>
      <c r="Y49" s="190"/>
    </row>
    <row r="50" spans="2:25" ht="11.25" customHeight="1">
      <c r="B50" s="190"/>
      <c r="C50" s="190"/>
      <c r="D50" s="190"/>
      <c r="E50" s="190"/>
      <c r="F50" s="190"/>
      <c r="G50" s="190"/>
      <c r="H50" s="190"/>
      <c r="I50" s="190"/>
      <c r="J50" s="190"/>
      <c r="K50" s="190"/>
      <c r="L50" s="190"/>
      <c r="M50" s="190"/>
      <c r="N50" s="190"/>
      <c r="O50" s="190"/>
      <c r="P50" s="190"/>
      <c r="Q50" s="190"/>
      <c r="R50" s="190"/>
      <c r="S50" s="190"/>
      <c r="T50" s="190"/>
      <c r="U50" s="190"/>
      <c r="V50" s="190"/>
      <c r="W50" s="190"/>
      <c r="X50" s="190"/>
      <c r="Y50" s="190"/>
    </row>
  </sheetData>
  <dataConsolidate/>
  <mergeCells count="54">
    <mergeCell ref="C9:X10"/>
    <mergeCell ref="A3:Y3"/>
    <mergeCell ref="N6:Y6"/>
    <mergeCell ref="C8:I8"/>
    <mergeCell ref="J8:K8"/>
    <mergeCell ref="L8:M8"/>
    <mergeCell ref="U12:X12"/>
    <mergeCell ref="D13:Y15"/>
    <mergeCell ref="D17:T17"/>
    <mergeCell ref="B18:C18"/>
    <mergeCell ref="E18:G18"/>
    <mergeCell ref="L18:O18"/>
    <mergeCell ref="P18:Q18"/>
    <mergeCell ref="R18:S18"/>
    <mergeCell ref="D20:T20"/>
    <mergeCell ref="B21:C21"/>
    <mergeCell ref="E21:G21"/>
    <mergeCell ref="L21:O21"/>
    <mergeCell ref="P21:Q21"/>
    <mergeCell ref="R21:S21"/>
    <mergeCell ref="N31:O31"/>
    <mergeCell ref="P31:R31"/>
    <mergeCell ref="U31:X31"/>
    <mergeCell ref="D23:T23"/>
    <mergeCell ref="B24:C24"/>
    <mergeCell ref="E24:G24"/>
    <mergeCell ref="L24:O24"/>
    <mergeCell ref="P24:Q24"/>
    <mergeCell ref="R24:S24"/>
    <mergeCell ref="L27:O27"/>
    <mergeCell ref="P27:R27"/>
    <mergeCell ref="U27:X27"/>
    <mergeCell ref="E28:S28"/>
    <mergeCell ref="D29:S29"/>
    <mergeCell ref="U39:X39"/>
    <mergeCell ref="E40:S40"/>
    <mergeCell ref="D41:S41"/>
    <mergeCell ref="E32:S32"/>
    <mergeCell ref="D33:S33"/>
    <mergeCell ref="N35:O35"/>
    <mergeCell ref="P35:R35"/>
    <mergeCell ref="U35:X35"/>
    <mergeCell ref="E36:S36"/>
    <mergeCell ref="E43:G43"/>
    <mergeCell ref="H43:I43"/>
    <mergeCell ref="D44:S44"/>
    <mergeCell ref="D37:S37"/>
    <mergeCell ref="N39:O39"/>
    <mergeCell ref="P39:R39"/>
    <mergeCell ref="P46:S46"/>
    <mergeCell ref="U46:X46"/>
    <mergeCell ref="N42:P42"/>
    <mergeCell ref="Q42:R42"/>
    <mergeCell ref="U42:X42"/>
  </mergeCells>
  <phoneticPr fontId="4"/>
  <conditionalFormatting sqref="P18:Q18">
    <cfRule type="expression" dxfId="14" priority="3" stopIfTrue="1">
      <formula>AND($J$8&gt;=1,$J$8&lt;8)</formula>
    </cfRule>
  </conditionalFormatting>
  <conditionalFormatting sqref="P21:Q21">
    <cfRule type="expression" dxfId="13" priority="2" stopIfTrue="1">
      <formula>AND($J$8&gt;=8,$J$8&lt;15)</formula>
    </cfRule>
  </conditionalFormatting>
  <conditionalFormatting sqref="P24:Q24">
    <cfRule type="expression" dxfId="12" priority="1" stopIfTrue="1">
      <formula>AND($J$8&gt;=15,$J$8&lt;22)</formula>
    </cfRule>
  </conditionalFormatting>
  <dataValidations count="1">
    <dataValidation type="list" allowBlank="1" showInputMessage="1" showErrorMessage="1" sqref="D28 IZ28 SV28 ACR28 AMN28 AWJ28 BGF28 BQB28 BZX28 CJT28 CTP28 DDL28 DNH28 DXD28 EGZ28 EQV28 FAR28 FKN28 FUJ28 GEF28 GOB28 GXX28 HHT28 HRP28 IBL28 ILH28 IVD28 JEZ28 JOV28 JYR28 KIN28 KSJ28 LCF28 LMB28 LVX28 MFT28 MPP28 MZL28 NJH28 NTD28 OCZ28 OMV28 OWR28 PGN28 PQJ28 QAF28 QKB28 QTX28 RDT28 RNP28 RXL28 SHH28 SRD28 TAZ28 TKV28 TUR28 UEN28 UOJ28 UYF28 VIB28 VRX28 WBT28 WLP28 WVL28 D65567 IZ65567 SV65567 ACR65567 AMN65567 AWJ65567 BGF65567 BQB65567 BZX65567 CJT65567 CTP65567 DDL65567 DNH65567 DXD65567 EGZ65567 EQV65567 FAR65567 FKN65567 FUJ65567 GEF65567 GOB65567 GXX65567 HHT65567 HRP65567 IBL65567 ILH65567 IVD65567 JEZ65567 JOV65567 JYR65567 KIN65567 KSJ65567 LCF65567 LMB65567 LVX65567 MFT65567 MPP65567 MZL65567 NJH65567 NTD65567 OCZ65567 OMV65567 OWR65567 PGN65567 PQJ65567 QAF65567 QKB65567 QTX65567 RDT65567 RNP65567 RXL65567 SHH65567 SRD65567 TAZ65567 TKV65567 TUR65567 UEN65567 UOJ65567 UYF65567 VIB65567 VRX65567 WBT65567 WLP65567 WVL65567 D131103 IZ131103 SV131103 ACR131103 AMN131103 AWJ131103 BGF131103 BQB131103 BZX131103 CJT131103 CTP131103 DDL131103 DNH131103 DXD131103 EGZ131103 EQV131103 FAR131103 FKN131103 FUJ131103 GEF131103 GOB131103 GXX131103 HHT131103 HRP131103 IBL131103 ILH131103 IVD131103 JEZ131103 JOV131103 JYR131103 KIN131103 KSJ131103 LCF131103 LMB131103 LVX131103 MFT131103 MPP131103 MZL131103 NJH131103 NTD131103 OCZ131103 OMV131103 OWR131103 PGN131103 PQJ131103 QAF131103 QKB131103 QTX131103 RDT131103 RNP131103 RXL131103 SHH131103 SRD131103 TAZ131103 TKV131103 TUR131103 UEN131103 UOJ131103 UYF131103 VIB131103 VRX131103 WBT131103 WLP131103 WVL131103 D196639 IZ196639 SV196639 ACR196639 AMN196639 AWJ196639 BGF196639 BQB196639 BZX196639 CJT196639 CTP196639 DDL196639 DNH196639 DXD196639 EGZ196639 EQV196639 FAR196639 FKN196639 FUJ196639 GEF196639 GOB196639 GXX196639 HHT196639 HRP196639 IBL196639 ILH196639 IVD196639 JEZ196639 JOV196639 JYR196639 KIN196639 KSJ196639 LCF196639 LMB196639 LVX196639 MFT196639 MPP196639 MZL196639 NJH196639 NTD196639 OCZ196639 OMV196639 OWR196639 PGN196639 PQJ196639 QAF196639 QKB196639 QTX196639 RDT196639 RNP196639 RXL196639 SHH196639 SRD196639 TAZ196639 TKV196639 TUR196639 UEN196639 UOJ196639 UYF196639 VIB196639 VRX196639 WBT196639 WLP196639 WVL196639 D262175 IZ262175 SV262175 ACR262175 AMN262175 AWJ262175 BGF262175 BQB262175 BZX262175 CJT262175 CTP262175 DDL262175 DNH262175 DXD262175 EGZ262175 EQV262175 FAR262175 FKN262175 FUJ262175 GEF262175 GOB262175 GXX262175 HHT262175 HRP262175 IBL262175 ILH262175 IVD262175 JEZ262175 JOV262175 JYR262175 KIN262175 KSJ262175 LCF262175 LMB262175 LVX262175 MFT262175 MPP262175 MZL262175 NJH262175 NTD262175 OCZ262175 OMV262175 OWR262175 PGN262175 PQJ262175 QAF262175 QKB262175 QTX262175 RDT262175 RNP262175 RXL262175 SHH262175 SRD262175 TAZ262175 TKV262175 TUR262175 UEN262175 UOJ262175 UYF262175 VIB262175 VRX262175 WBT262175 WLP262175 WVL262175 D327711 IZ327711 SV327711 ACR327711 AMN327711 AWJ327711 BGF327711 BQB327711 BZX327711 CJT327711 CTP327711 DDL327711 DNH327711 DXD327711 EGZ327711 EQV327711 FAR327711 FKN327711 FUJ327711 GEF327711 GOB327711 GXX327711 HHT327711 HRP327711 IBL327711 ILH327711 IVD327711 JEZ327711 JOV327711 JYR327711 KIN327711 KSJ327711 LCF327711 LMB327711 LVX327711 MFT327711 MPP327711 MZL327711 NJH327711 NTD327711 OCZ327711 OMV327711 OWR327711 PGN327711 PQJ327711 QAF327711 QKB327711 QTX327711 RDT327711 RNP327711 RXL327711 SHH327711 SRD327711 TAZ327711 TKV327711 TUR327711 UEN327711 UOJ327711 UYF327711 VIB327711 VRX327711 WBT327711 WLP327711 WVL327711 D393247 IZ393247 SV393247 ACR393247 AMN393247 AWJ393247 BGF393247 BQB393247 BZX393247 CJT393247 CTP393247 DDL393247 DNH393247 DXD393247 EGZ393247 EQV393247 FAR393247 FKN393247 FUJ393247 GEF393247 GOB393247 GXX393247 HHT393247 HRP393247 IBL393247 ILH393247 IVD393247 JEZ393247 JOV393247 JYR393247 KIN393247 KSJ393247 LCF393247 LMB393247 LVX393247 MFT393247 MPP393247 MZL393247 NJH393247 NTD393247 OCZ393247 OMV393247 OWR393247 PGN393247 PQJ393247 QAF393247 QKB393247 QTX393247 RDT393247 RNP393247 RXL393247 SHH393247 SRD393247 TAZ393247 TKV393247 TUR393247 UEN393247 UOJ393247 UYF393247 VIB393247 VRX393247 WBT393247 WLP393247 WVL393247 D458783 IZ458783 SV458783 ACR458783 AMN458783 AWJ458783 BGF458783 BQB458783 BZX458783 CJT458783 CTP458783 DDL458783 DNH458783 DXD458783 EGZ458783 EQV458783 FAR458783 FKN458783 FUJ458783 GEF458783 GOB458783 GXX458783 HHT458783 HRP458783 IBL458783 ILH458783 IVD458783 JEZ458783 JOV458783 JYR458783 KIN458783 KSJ458783 LCF458783 LMB458783 LVX458783 MFT458783 MPP458783 MZL458783 NJH458783 NTD458783 OCZ458783 OMV458783 OWR458783 PGN458783 PQJ458783 QAF458783 QKB458783 QTX458783 RDT458783 RNP458783 RXL458783 SHH458783 SRD458783 TAZ458783 TKV458783 TUR458783 UEN458783 UOJ458783 UYF458783 VIB458783 VRX458783 WBT458783 WLP458783 WVL458783 D524319 IZ524319 SV524319 ACR524319 AMN524319 AWJ524319 BGF524319 BQB524319 BZX524319 CJT524319 CTP524319 DDL524319 DNH524319 DXD524319 EGZ524319 EQV524319 FAR524319 FKN524319 FUJ524319 GEF524319 GOB524319 GXX524319 HHT524319 HRP524319 IBL524319 ILH524319 IVD524319 JEZ524319 JOV524319 JYR524319 KIN524319 KSJ524319 LCF524319 LMB524319 LVX524319 MFT524319 MPP524319 MZL524319 NJH524319 NTD524319 OCZ524319 OMV524319 OWR524319 PGN524319 PQJ524319 QAF524319 QKB524319 QTX524319 RDT524319 RNP524319 RXL524319 SHH524319 SRD524319 TAZ524319 TKV524319 TUR524319 UEN524319 UOJ524319 UYF524319 VIB524319 VRX524319 WBT524319 WLP524319 WVL524319 D589855 IZ589855 SV589855 ACR589855 AMN589855 AWJ589855 BGF589855 BQB589855 BZX589855 CJT589855 CTP589855 DDL589855 DNH589855 DXD589855 EGZ589855 EQV589855 FAR589855 FKN589855 FUJ589855 GEF589855 GOB589855 GXX589855 HHT589855 HRP589855 IBL589855 ILH589855 IVD589855 JEZ589855 JOV589855 JYR589855 KIN589855 KSJ589855 LCF589855 LMB589855 LVX589855 MFT589855 MPP589855 MZL589855 NJH589855 NTD589855 OCZ589855 OMV589855 OWR589855 PGN589855 PQJ589855 QAF589855 QKB589855 QTX589855 RDT589855 RNP589855 RXL589855 SHH589855 SRD589855 TAZ589855 TKV589855 TUR589855 UEN589855 UOJ589855 UYF589855 VIB589855 VRX589855 WBT589855 WLP589855 WVL589855 D655391 IZ655391 SV655391 ACR655391 AMN655391 AWJ655391 BGF655391 BQB655391 BZX655391 CJT655391 CTP655391 DDL655391 DNH655391 DXD655391 EGZ655391 EQV655391 FAR655391 FKN655391 FUJ655391 GEF655391 GOB655391 GXX655391 HHT655391 HRP655391 IBL655391 ILH655391 IVD655391 JEZ655391 JOV655391 JYR655391 KIN655391 KSJ655391 LCF655391 LMB655391 LVX655391 MFT655391 MPP655391 MZL655391 NJH655391 NTD655391 OCZ655391 OMV655391 OWR655391 PGN655391 PQJ655391 QAF655391 QKB655391 QTX655391 RDT655391 RNP655391 RXL655391 SHH655391 SRD655391 TAZ655391 TKV655391 TUR655391 UEN655391 UOJ655391 UYF655391 VIB655391 VRX655391 WBT655391 WLP655391 WVL655391 D720927 IZ720927 SV720927 ACR720927 AMN720927 AWJ720927 BGF720927 BQB720927 BZX720927 CJT720927 CTP720927 DDL720927 DNH720927 DXD720927 EGZ720927 EQV720927 FAR720927 FKN720927 FUJ720927 GEF720927 GOB720927 GXX720927 HHT720927 HRP720927 IBL720927 ILH720927 IVD720927 JEZ720927 JOV720927 JYR720927 KIN720927 KSJ720927 LCF720927 LMB720927 LVX720927 MFT720927 MPP720927 MZL720927 NJH720927 NTD720927 OCZ720927 OMV720927 OWR720927 PGN720927 PQJ720927 QAF720927 QKB720927 QTX720927 RDT720927 RNP720927 RXL720927 SHH720927 SRD720927 TAZ720927 TKV720927 TUR720927 UEN720927 UOJ720927 UYF720927 VIB720927 VRX720927 WBT720927 WLP720927 WVL720927 D786463 IZ786463 SV786463 ACR786463 AMN786463 AWJ786463 BGF786463 BQB786463 BZX786463 CJT786463 CTP786463 DDL786463 DNH786463 DXD786463 EGZ786463 EQV786463 FAR786463 FKN786463 FUJ786463 GEF786463 GOB786463 GXX786463 HHT786463 HRP786463 IBL786463 ILH786463 IVD786463 JEZ786463 JOV786463 JYR786463 KIN786463 KSJ786463 LCF786463 LMB786463 LVX786463 MFT786463 MPP786463 MZL786463 NJH786463 NTD786463 OCZ786463 OMV786463 OWR786463 PGN786463 PQJ786463 QAF786463 QKB786463 QTX786463 RDT786463 RNP786463 RXL786463 SHH786463 SRD786463 TAZ786463 TKV786463 TUR786463 UEN786463 UOJ786463 UYF786463 VIB786463 VRX786463 WBT786463 WLP786463 WVL786463 D851999 IZ851999 SV851999 ACR851999 AMN851999 AWJ851999 BGF851999 BQB851999 BZX851999 CJT851999 CTP851999 DDL851999 DNH851999 DXD851999 EGZ851999 EQV851999 FAR851999 FKN851999 FUJ851999 GEF851999 GOB851999 GXX851999 HHT851999 HRP851999 IBL851999 ILH851999 IVD851999 JEZ851999 JOV851999 JYR851999 KIN851999 KSJ851999 LCF851999 LMB851999 LVX851999 MFT851999 MPP851999 MZL851999 NJH851999 NTD851999 OCZ851999 OMV851999 OWR851999 PGN851999 PQJ851999 QAF851999 QKB851999 QTX851999 RDT851999 RNP851999 RXL851999 SHH851999 SRD851999 TAZ851999 TKV851999 TUR851999 UEN851999 UOJ851999 UYF851999 VIB851999 VRX851999 WBT851999 WLP851999 WVL851999 D917535 IZ917535 SV917535 ACR917535 AMN917535 AWJ917535 BGF917535 BQB917535 BZX917535 CJT917535 CTP917535 DDL917535 DNH917535 DXD917535 EGZ917535 EQV917535 FAR917535 FKN917535 FUJ917535 GEF917535 GOB917535 GXX917535 HHT917535 HRP917535 IBL917535 ILH917535 IVD917535 JEZ917535 JOV917535 JYR917535 KIN917535 KSJ917535 LCF917535 LMB917535 LVX917535 MFT917535 MPP917535 MZL917535 NJH917535 NTD917535 OCZ917535 OMV917535 OWR917535 PGN917535 PQJ917535 QAF917535 QKB917535 QTX917535 RDT917535 RNP917535 RXL917535 SHH917535 SRD917535 TAZ917535 TKV917535 TUR917535 UEN917535 UOJ917535 UYF917535 VIB917535 VRX917535 WBT917535 WLP917535 WVL917535 D983071 IZ983071 SV983071 ACR983071 AMN983071 AWJ983071 BGF983071 BQB983071 BZX983071 CJT983071 CTP983071 DDL983071 DNH983071 DXD983071 EGZ983071 EQV983071 FAR983071 FKN983071 FUJ983071 GEF983071 GOB983071 GXX983071 HHT983071 HRP983071 IBL983071 ILH983071 IVD983071 JEZ983071 JOV983071 JYR983071 KIN983071 KSJ983071 LCF983071 LMB983071 LVX983071 MFT983071 MPP983071 MZL983071 NJH983071 NTD983071 OCZ983071 OMV983071 OWR983071 PGN983071 PQJ983071 QAF983071 QKB983071 QTX983071 RDT983071 RNP983071 RXL983071 SHH983071 SRD983071 TAZ983071 TKV983071 TUR983071 UEN983071 UOJ983071 UYF983071 VIB983071 VRX983071 WBT983071 WLP983071 WVL983071 D32 IZ32 SV32 ACR32 AMN32 AWJ32 BGF32 BQB32 BZX32 CJT32 CTP32 DDL32 DNH32 DXD32 EGZ32 EQV32 FAR32 FKN32 FUJ32 GEF32 GOB32 GXX32 HHT32 HRP32 IBL32 ILH32 IVD32 JEZ32 JOV32 JYR32 KIN32 KSJ32 LCF32 LMB32 LVX32 MFT32 MPP32 MZL32 NJH32 NTD32 OCZ32 OMV32 OWR32 PGN32 PQJ32 QAF32 QKB32 QTX32 RDT32 RNP32 RXL32 SHH32 SRD32 TAZ32 TKV32 TUR32 UEN32 UOJ32 UYF32 VIB32 VRX32 WBT32 WLP32 WVL32 D65571 IZ65571 SV65571 ACR65571 AMN65571 AWJ65571 BGF65571 BQB65571 BZX65571 CJT65571 CTP65571 DDL65571 DNH65571 DXD65571 EGZ65571 EQV65571 FAR65571 FKN65571 FUJ65571 GEF65571 GOB65571 GXX65571 HHT65571 HRP65571 IBL65571 ILH65571 IVD65571 JEZ65571 JOV65571 JYR65571 KIN65571 KSJ65571 LCF65571 LMB65571 LVX65571 MFT65571 MPP65571 MZL65571 NJH65571 NTD65571 OCZ65571 OMV65571 OWR65571 PGN65571 PQJ65571 QAF65571 QKB65571 QTX65571 RDT65571 RNP65571 RXL65571 SHH65571 SRD65571 TAZ65571 TKV65571 TUR65571 UEN65571 UOJ65571 UYF65571 VIB65571 VRX65571 WBT65571 WLP65571 WVL65571 D131107 IZ131107 SV131107 ACR131107 AMN131107 AWJ131107 BGF131107 BQB131107 BZX131107 CJT131107 CTP131107 DDL131107 DNH131107 DXD131107 EGZ131107 EQV131107 FAR131107 FKN131107 FUJ131107 GEF131107 GOB131107 GXX131107 HHT131107 HRP131107 IBL131107 ILH131107 IVD131107 JEZ131107 JOV131107 JYR131107 KIN131107 KSJ131107 LCF131107 LMB131107 LVX131107 MFT131107 MPP131107 MZL131107 NJH131107 NTD131107 OCZ131107 OMV131107 OWR131107 PGN131107 PQJ131107 QAF131107 QKB131107 QTX131107 RDT131107 RNP131107 RXL131107 SHH131107 SRD131107 TAZ131107 TKV131107 TUR131107 UEN131107 UOJ131107 UYF131107 VIB131107 VRX131107 WBT131107 WLP131107 WVL131107 D196643 IZ196643 SV196643 ACR196643 AMN196643 AWJ196643 BGF196643 BQB196643 BZX196643 CJT196643 CTP196643 DDL196643 DNH196643 DXD196643 EGZ196643 EQV196643 FAR196643 FKN196643 FUJ196643 GEF196643 GOB196643 GXX196643 HHT196643 HRP196643 IBL196643 ILH196643 IVD196643 JEZ196643 JOV196643 JYR196643 KIN196643 KSJ196643 LCF196643 LMB196643 LVX196643 MFT196643 MPP196643 MZL196643 NJH196643 NTD196643 OCZ196643 OMV196643 OWR196643 PGN196643 PQJ196643 QAF196643 QKB196643 QTX196643 RDT196643 RNP196643 RXL196643 SHH196643 SRD196643 TAZ196643 TKV196643 TUR196643 UEN196643 UOJ196643 UYF196643 VIB196643 VRX196643 WBT196643 WLP196643 WVL196643 D262179 IZ262179 SV262179 ACR262179 AMN262179 AWJ262179 BGF262179 BQB262179 BZX262179 CJT262179 CTP262179 DDL262179 DNH262179 DXD262179 EGZ262179 EQV262179 FAR262179 FKN262179 FUJ262179 GEF262179 GOB262179 GXX262179 HHT262179 HRP262179 IBL262179 ILH262179 IVD262179 JEZ262179 JOV262179 JYR262179 KIN262179 KSJ262179 LCF262179 LMB262179 LVX262179 MFT262179 MPP262179 MZL262179 NJH262179 NTD262179 OCZ262179 OMV262179 OWR262179 PGN262179 PQJ262179 QAF262179 QKB262179 QTX262179 RDT262179 RNP262179 RXL262179 SHH262179 SRD262179 TAZ262179 TKV262179 TUR262179 UEN262179 UOJ262179 UYF262179 VIB262179 VRX262179 WBT262179 WLP262179 WVL262179 D327715 IZ327715 SV327715 ACR327715 AMN327715 AWJ327715 BGF327715 BQB327715 BZX327715 CJT327715 CTP327715 DDL327715 DNH327715 DXD327715 EGZ327715 EQV327715 FAR327715 FKN327715 FUJ327715 GEF327715 GOB327715 GXX327715 HHT327715 HRP327715 IBL327715 ILH327715 IVD327715 JEZ327715 JOV327715 JYR327715 KIN327715 KSJ327715 LCF327715 LMB327715 LVX327715 MFT327715 MPP327715 MZL327715 NJH327715 NTD327715 OCZ327715 OMV327715 OWR327715 PGN327715 PQJ327715 QAF327715 QKB327715 QTX327715 RDT327715 RNP327715 RXL327715 SHH327715 SRD327715 TAZ327715 TKV327715 TUR327715 UEN327715 UOJ327715 UYF327715 VIB327715 VRX327715 WBT327715 WLP327715 WVL327715 D393251 IZ393251 SV393251 ACR393251 AMN393251 AWJ393251 BGF393251 BQB393251 BZX393251 CJT393251 CTP393251 DDL393251 DNH393251 DXD393251 EGZ393251 EQV393251 FAR393251 FKN393251 FUJ393251 GEF393251 GOB393251 GXX393251 HHT393251 HRP393251 IBL393251 ILH393251 IVD393251 JEZ393251 JOV393251 JYR393251 KIN393251 KSJ393251 LCF393251 LMB393251 LVX393251 MFT393251 MPP393251 MZL393251 NJH393251 NTD393251 OCZ393251 OMV393251 OWR393251 PGN393251 PQJ393251 QAF393251 QKB393251 QTX393251 RDT393251 RNP393251 RXL393251 SHH393251 SRD393251 TAZ393251 TKV393251 TUR393251 UEN393251 UOJ393251 UYF393251 VIB393251 VRX393251 WBT393251 WLP393251 WVL393251 D458787 IZ458787 SV458787 ACR458787 AMN458787 AWJ458787 BGF458787 BQB458787 BZX458787 CJT458787 CTP458787 DDL458787 DNH458787 DXD458787 EGZ458787 EQV458787 FAR458787 FKN458787 FUJ458787 GEF458787 GOB458787 GXX458787 HHT458787 HRP458787 IBL458787 ILH458787 IVD458787 JEZ458787 JOV458787 JYR458787 KIN458787 KSJ458787 LCF458787 LMB458787 LVX458787 MFT458787 MPP458787 MZL458787 NJH458787 NTD458787 OCZ458787 OMV458787 OWR458787 PGN458787 PQJ458787 QAF458787 QKB458787 QTX458787 RDT458787 RNP458787 RXL458787 SHH458787 SRD458787 TAZ458787 TKV458787 TUR458787 UEN458787 UOJ458787 UYF458787 VIB458787 VRX458787 WBT458787 WLP458787 WVL458787 D524323 IZ524323 SV524323 ACR524323 AMN524323 AWJ524323 BGF524323 BQB524323 BZX524323 CJT524323 CTP524323 DDL524323 DNH524323 DXD524323 EGZ524323 EQV524323 FAR524323 FKN524323 FUJ524323 GEF524323 GOB524323 GXX524323 HHT524323 HRP524323 IBL524323 ILH524323 IVD524323 JEZ524323 JOV524323 JYR524323 KIN524323 KSJ524323 LCF524323 LMB524323 LVX524323 MFT524323 MPP524323 MZL524323 NJH524323 NTD524323 OCZ524323 OMV524323 OWR524323 PGN524323 PQJ524323 QAF524323 QKB524323 QTX524323 RDT524323 RNP524323 RXL524323 SHH524323 SRD524323 TAZ524323 TKV524323 TUR524323 UEN524323 UOJ524323 UYF524323 VIB524323 VRX524323 WBT524323 WLP524323 WVL524323 D589859 IZ589859 SV589859 ACR589859 AMN589859 AWJ589859 BGF589859 BQB589859 BZX589859 CJT589859 CTP589859 DDL589859 DNH589859 DXD589859 EGZ589859 EQV589859 FAR589859 FKN589859 FUJ589859 GEF589859 GOB589859 GXX589859 HHT589859 HRP589859 IBL589859 ILH589859 IVD589859 JEZ589859 JOV589859 JYR589859 KIN589859 KSJ589859 LCF589859 LMB589859 LVX589859 MFT589859 MPP589859 MZL589859 NJH589859 NTD589859 OCZ589859 OMV589859 OWR589859 PGN589859 PQJ589859 QAF589859 QKB589859 QTX589859 RDT589859 RNP589859 RXL589859 SHH589859 SRD589859 TAZ589859 TKV589859 TUR589859 UEN589859 UOJ589859 UYF589859 VIB589859 VRX589859 WBT589859 WLP589859 WVL589859 D655395 IZ655395 SV655395 ACR655395 AMN655395 AWJ655395 BGF655395 BQB655395 BZX655395 CJT655395 CTP655395 DDL655395 DNH655395 DXD655395 EGZ655395 EQV655395 FAR655395 FKN655395 FUJ655395 GEF655395 GOB655395 GXX655395 HHT655395 HRP655395 IBL655395 ILH655395 IVD655395 JEZ655395 JOV655395 JYR655395 KIN655395 KSJ655395 LCF655395 LMB655395 LVX655395 MFT655395 MPP655395 MZL655395 NJH655395 NTD655395 OCZ655395 OMV655395 OWR655395 PGN655395 PQJ655395 QAF655395 QKB655395 QTX655395 RDT655395 RNP655395 RXL655395 SHH655395 SRD655395 TAZ655395 TKV655395 TUR655395 UEN655395 UOJ655395 UYF655395 VIB655395 VRX655395 WBT655395 WLP655395 WVL655395 D720931 IZ720931 SV720931 ACR720931 AMN720931 AWJ720931 BGF720931 BQB720931 BZX720931 CJT720931 CTP720931 DDL720931 DNH720931 DXD720931 EGZ720931 EQV720931 FAR720931 FKN720931 FUJ720931 GEF720931 GOB720931 GXX720931 HHT720931 HRP720931 IBL720931 ILH720931 IVD720931 JEZ720931 JOV720931 JYR720931 KIN720931 KSJ720931 LCF720931 LMB720931 LVX720931 MFT720931 MPP720931 MZL720931 NJH720931 NTD720931 OCZ720931 OMV720931 OWR720931 PGN720931 PQJ720931 QAF720931 QKB720931 QTX720931 RDT720931 RNP720931 RXL720931 SHH720931 SRD720931 TAZ720931 TKV720931 TUR720931 UEN720931 UOJ720931 UYF720931 VIB720931 VRX720931 WBT720931 WLP720931 WVL720931 D786467 IZ786467 SV786467 ACR786467 AMN786467 AWJ786467 BGF786467 BQB786467 BZX786467 CJT786467 CTP786467 DDL786467 DNH786467 DXD786467 EGZ786467 EQV786467 FAR786467 FKN786467 FUJ786467 GEF786467 GOB786467 GXX786467 HHT786467 HRP786467 IBL786467 ILH786467 IVD786467 JEZ786467 JOV786467 JYR786467 KIN786467 KSJ786467 LCF786467 LMB786467 LVX786467 MFT786467 MPP786467 MZL786467 NJH786467 NTD786467 OCZ786467 OMV786467 OWR786467 PGN786467 PQJ786467 QAF786467 QKB786467 QTX786467 RDT786467 RNP786467 RXL786467 SHH786467 SRD786467 TAZ786467 TKV786467 TUR786467 UEN786467 UOJ786467 UYF786467 VIB786467 VRX786467 WBT786467 WLP786467 WVL786467 D852003 IZ852003 SV852003 ACR852003 AMN852003 AWJ852003 BGF852003 BQB852003 BZX852003 CJT852003 CTP852003 DDL852003 DNH852003 DXD852003 EGZ852003 EQV852003 FAR852003 FKN852003 FUJ852003 GEF852003 GOB852003 GXX852003 HHT852003 HRP852003 IBL852003 ILH852003 IVD852003 JEZ852003 JOV852003 JYR852003 KIN852003 KSJ852003 LCF852003 LMB852003 LVX852003 MFT852003 MPP852003 MZL852003 NJH852003 NTD852003 OCZ852003 OMV852003 OWR852003 PGN852003 PQJ852003 QAF852003 QKB852003 QTX852003 RDT852003 RNP852003 RXL852003 SHH852003 SRD852003 TAZ852003 TKV852003 TUR852003 UEN852003 UOJ852003 UYF852003 VIB852003 VRX852003 WBT852003 WLP852003 WVL852003 D917539 IZ917539 SV917539 ACR917539 AMN917539 AWJ917539 BGF917539 BQB917539 BZX917539 CJT917539 CTP917539 DDL917539 DNH917539 DXD917539 EGZ917539 EQV917539 FAR917539 FKN917539 FUJ917539 GEF917539 GOB917539 GXX917539 HHT917539 HRP917539 IBL917539 ILH917539 IVD917539 JEZ917539 JOV917539 JYR917539 KIN917539 KSJ917539 LCF917539 LMB917539 LVX917539 MFT917539 MPP917539 MZL917539 NJH917539 NTD917539 OCZ917539 OMV917539 OWR917539 PGN917539 PQJ917539 QAF917539 QKB917539 QTX917539 RDT917539 RNP917539 RXL917539 SHH917539 SRD917539 TAZ917539 TKV917539 TUR917539 UEN917539 UOJ917539 UYF917539 VIB917539 VRX917539 WBT917539 WLP917539 WVL917539 D983075 IZ983075 SV983075 ACR983075 AMN983075 AWJ983075 BGF983075 BQB983075 BZX983075 CJT983075 CTP983075 DDL983075 DNH983075 DXD983075 EGZ983075 EQV983075 FAR983075 FKN983075 FUJ983075 GEF983075 GOB983075 GXX983075 HHT983075 HRP983075 IBL983075 ILH983075 IVD983075 JEZ983075 JOV983075 JYR983075 KIN983075 KSJ983075 LCF983075 LMB983075 LVX983075 MFT983075 MPP983075 MZL983075 NJH983075 NTD983075 OCZ983075 OMV983075 OWR983075 PGN983075 PQJ983075 QAF983075 QKB983075 QTX983075 RDT983075 RNP983075 RXL983075 SHH983075 SRD983075 TAZ983075 TKV983075 TUR983075 UEN983075 UOJ983075 UYF983075 VIB983075 VRX983075 WBT983075 WLP983075 WVL983075 D36 IZ36 SV36 ACR36 AMN36 AWJ36 BGF36 BQB36 BZX36 CJT36 CTP36 DDL36 DNH36 DXD36 EGZ36 EQV36 FAR36 FKN36 FUJ36 GEF36 GOB36 GXX36 HHT36 HRP36 IBL36 ILH36 IVD36 JEZ36 JOV36 JYR36 KIN36 KSJ36 LCF36 LMB36 LVX36 MFT36 MPP36 MZL36 NJH36 NTD36 OCZ36 OMV36 OWR36 PGN36 PQJ36 QAF36 QKB36 QTX36 RDT36 RNP36 RXL36 SHH36 SRD36 TAZ36 TKV36 TUR36 UEN36 UOJ36 UYF36 VIB36 VRX36 WBT36 WLP36 WVL36 D65575 IZ65575 SV65575 ACR65575 AMN65575 AWJ65575 BGF65575 BQB65575 BZX65575 CJT65575 CTP65575 DDL65575 DNH65575 DXD65575 EGZ65575 EQV65575 FAR65575 FKN65575 FUJ65575 GEF65575 GOB65575 GXX65575 HHT65575 HRP65575 IBL65575 ILH65575 IVD65575 JEZ65575 JOV65575 JYR65575 KIN65575 KSJ65575 LCF65575 LMB65575 LVX65575 MFT65575 MPP65575 MZL65575 NJH65575 NTD65575 OCZ65575 OMV65575 OWR65575 PGN65575 PQJ65575 QAF65575 QKB65575 QTX65575 RDT65575 RNP65575 RXL65575 SHH65575 SRD65575 TAZ65575 TKV65575 TUR65575 UEN65575 UOJ65575 UYF65575 VIB65575 VRX65575 WBT65575 WLP65575 WVL65575 D131111 IZ131111 SV131111 ACR131111 AMN131111 AWJ131111 BGF131111 BQB131111 BZX131111 CJT131111 CTP131111 DDL131111 DNH131111 DXD131111 EGZ131111 EQV131111 FAR131111 FKN131111 FUJ131111 GEF131111 GOB131111 GXX131111 HHT131111 HRP131111 IBL131111 ILH131111 IVD131111 JEZ131111 JOV131111 JYR131111 KIN131111 KSJ131111 LCF131111 LMB131111 LVX131111 MFT131111 MPP131111 MZL131111 NJH131111 NTD131111 OCZ131111 OMV131111 OWR131111 PGN131111 PQJ131111 QAF131111 QKB131111 QTX131111 RDT131111 RNP131111 RXL131111 SHH131111 SRD131111 TAZ131111 TKV131111 TUR131111 UEN131111 UOJ131111 UYF131111 VIB131111 VRX131111 WBT131111 WLP131111 WVL131111 D196647 IZ196647 SV196647 ACR196647 AMN196647 AWJ196647 BGF196647 BQB196647 BZX196647 CJT196647 CTP196647 DDL196647 DNH196647 DXD196647 EGZ196647 EQV196647 FAR196647 FKN196647 FUJ196647 GEF196647 GOB196647 GXX196647 HHT196647 HRP196647 IBL196647 ILH196647 IVD196647 JEZ196647 JOV196647 JYR196647 KIN196647 KSJ196647 LCF196647 LMB196647 LVX196647 MFT196647 MPP196647 MZL196647 NJH196647 NTD196647 OCZ196647 OMV196647 OWR196647 PGN196647 PQJ196647 QAF196647 QKB196647 QTX196647 RDT196647 RNP196647 RXL196647 SHH196647 SRD196647 TAZ196647 TKV196647 TUR196647 UEN196647 UOJ196647 UYF196647 VIB196647 VRX196647 WBT196647 WLP196647 WVL196647 D262183 IZ262183 SV262183 ACR262183 AMN262183 AWJ262183 BGF262183 BQB262183 BZX262183 CJT262183 CTP262183 DDL262183 DNH262183 DXD262183 EGZ262183 EQV262183 FAR262183 FKN262183 FUJ262183 GEF262183 GOB262183 GXX262183 HHT262183 HRP262183 IBL262183 ILH262183 IVD262183 JEZ262183 JOV262183 JYR262183 KIN262183 KSJ262183 LCF262183 LMB262183 LVX262183 MFT262183 MPP262183 MZL262183 NJH262183 NTD262183 OCZ262183 OMV262183 OWR262183 PGN262183 PQJ262183 QAF262183 QKB262183 QTX262183 RDT262183 RNP262183 RXL262183 SHH262183 SRD262183 TAZ262183 TKV262183 TUR262183 UEN262183 UOJ262183 UYF262183 VIB262183 VRX262183 WBT262183 WLP262183 WVL262183 D327719 IZ327719 SV327719 ACR327719 AMN327719 AWJ327719 BGF327719 BQB327719 BZX327719 CJT327719 CTP327719 DDL327719 DNH327719 DXD327719 EGZ327719 EQV327719 FAR327719 FKN327719 FUJ327719 GEF327719 GOB327719 GXX327719 HHT327719 HRP327719 IBL327719 ILH327719 IVD327719 JEZ327719 JOV327719 JYR327719 KIN327719 KSJ327719 LCF327719 LMB327719 LVX327719 MFT327719 MPP327719 MZL327719 NJH327719 NTD327719 OCZ327719 OMV327719 OWR327719 PGN327719 PQJ327719 QAF327719 QKB327719 QTX327719 RDT327719 RNP327719 RXL327719 SHH327719 SRD327719 TAZ327719 TKV327719 TUR327719 UEN327719 UOJ327719 UYF327719 VIB327719 VRX327719 WBT327719 WLP327719 WVL327719 D393255 IZ393255 SV393255 ACR393255 AMN393255 AWJ393255 BGF393255 BQB393255 BZX393255 CJT393255 CTP393255 DDL393255 DNH393255 DXD393255 EGZ393255 EQV393255 FAR393255 FKN393255 FUJ393255 GEF393255 GOB393255 GXX393255 HHT393255 HRP393255 IBL393255 ILH393255 IVD393255 JEZ393255 JOV393255 JYR393255 KIN393255 KSJ393255 LCF393255 LMB393255 LVX393255 MFT393255 MPP393255 MZL393255 NJH393255 NTD393255 OCZ393255 OMV393255 OWR393255 PGN393255 PQJ393255 QAF393255 QKB393255 QTX393255 RDT393255 RNP393255 RXL393255 SHH393255 SRD393255 TAZ393255 TKV393255 TUR393255 UEN393255 UOJ393255 UYF393255 VIB393255 VRX393255 WBT393255 WLP393255 WVL393255 D458791 IZ458791 SV458791 ACR458791 AMN458791 AWJ458791 BGF458791 BQB458791 BZX458791 CJT458791 CTP458791 DDL458791 DNH458791 DXD458791 EGZ458791 EQV458791 FAR458791 FKN458791 FUJ458791 GEF458791 GOB458791 GXX458791 HHT458791 HRP458791 IBL458791 ILH458791 IVD458791 JEZ458791 JOV458791 JYR458791 KIN458791 KSJ458791 LCF458791 LMB458791 LVX458791 MFT458791 MPP458791 MZL458791 NJH458791 NTD458791 OCZ458791 OMV458791 OWR458791 PGN458791 PQJ458791 QAF458791 QKB458791 QTX458791 RDT458791 RNP458791 RXL458791 SHH458791 SRD458791 TAZ458791 TKV458791 TUR458791 UEN458791 UOJ458791 UYF458791 VIB458791 VRX458791 WBT458791 WLP458791 WVL458791 D524327 IZ524327 SV524327 ACR524327 AMN524327 AWJ524327 BGF524327 BQB524327 BZX524327 CJT524327 CTP524327 DDL524327 DNH524327 DXD524327 EGZ524327 EQV524327 FAR524327 FKN524327 FUJ524327 GEF524327 GOB524327 GXX524327 HHT524327 HRP524327 IBL524327 ILH524327 IVD524327 JEZ524327 JOV524327 JYR524327 KIN524327 KSJ524327 LCF524327 LMB524327 LVX524327 MFT524327 MPP524327 MZL524327 NJH524327 NTD524327 OCZ524327 OMV524327 OWR524327 PGN524327 PQJ524327 QAF524327 QKB524327 QTX524327 RDT524327 RNP524327 RXL524327 SHH524327 SRD524327 TAZ524327 TKV524327 TUR524327 UEN524327 UOJ524327 UYF524327 VIB524327 VRX524327 WBT524327 WLP524327 WVL524327 D589863 IZ589863 SV589863 ACR589863 AMN589863 AWJ589863 BGF589863 BQB589863 BZX589863 CJT589863 CTP589863 DDL589863 DNH589863 DXD589863 EGZ589863 EQV589863 FAR589863 FKN589863 FUJ589863 GEF589863 GOB589863 GXX589863 HHT589863 HRP589863 IBL589863 ILH589863 IVD589863 JEZ589863 JOV589863 JYR589863 KIN589863 KSJ589863 LCF589863 LMB589863 LVX589863 MFT589863 MPP589863 MZL589863 NJH589863 NTD589863 OCZ589863 OMV589863 OWR589863 PGN589863 PQJ589863 QAF589863 QKB589863 QTX589863 RDT589863 RNP589863 RXL589863 SHH589863 SRD589863 TAZ589863 TKV589863 TUR589863 UEN589863 UOJ589863 UYF589863 VIB589863 VRX589863 WBT589863 WLP589863 WVL589863 D655399 IZ655399 SV655399 ACR655399 AMN655399 AWJ655399 BGF655399 BQB655399 BZX655399 CJT655399 CTP655399 DDL655399 DNH655399 DXD655399 EGZ655399 EQV655399 FAR655399 FKN655399 FUJ655399 GEF655399 GOB655399 GXX655399 HHT655399 HRP655399 IBL655399 ILH655399 IVD655399 JEZ655399 JOV655399 JYR655399 KIN655399 KSJ655399 LCF655399 LMB655399 LVX655399 MFT655399 MPP655399 MZL655399 NJH655399 NTD655399 OCZ655399 OMV655399 OWR655399 PGN655399 PQJ655399 QAF655399 QKB655399 QTX655399 RDT655399 RNP655399 RXL655399 SHH655399 SRD655399 TAZ655399 TKV655399 TUR655399 UEN655399 UOJ655399 UYF655399 VIB655399 VRX655399 WBT655399 WLP655399 WVL655399 D720935 IZ720935 SV720935 ACR720935 AMN720935 AWJ720935 BGF720935 BQB720935 BZX720935 CJT720935 CTP720935 DDL720935 DNH720935 DXD720935 EGZ720935 EQV720935 FAR720935 FKN720935 FUJ720935 GEF720935 GOB720935 GXX720935 HHT720935 HRP720935 IBL720935 ILH720935 IVD720935 JEZ720935 JOV720935 JYR720935 KIN720935 KSJ720935 LCF720935 LMB720935 LVX720935 MFT720935 MPP720935 MZL720935 NJH720935 NTD720935 OCZ720935 OMV720935 OWR720935 PGN720935 PQJ720935 QAF720935 QKB720935 QTX720935 RDT720935 RNP720935 RXL720935 SHH720935 SRD720935 TAZ720935 TKV720935 TUR720935 UEN720935 UOJ720935 UYF720935 VIB720935 VRX720935 WBT720935 WLP720935 WVL720935 D786471 IZ786471 SV786471 ACR786471 AMN786471 AWJ786471 BGF786471 BQB786471 BZX786471 CJT786471 CTP786471 DDL786471 DNH786471 DXD786471 EGZ786471 EQV786471 FAR786471 FKN786471 FUJ786471 GEF786471 GOB786471 GXX786471 HHT786471 HRP786471 IBL786471 ILH786471 IVD786471 JEZ786471 JOV786471 JYR786471 KIN786471 KSJ786471 LCF786471 LMB786471 LVX786471 MFT786471 MPP786471 MZL786471 NJH786471 NTD786471 OCZ786471 OMV786471 OWR786471 PGN786471 PQJ786471 QAF786471 QKB786471 QTX786471 RDT786471 RNP786471 RXL786471 SHH786471 SRD786471 TAZ786471 TKV786471 TUR786471 UEN786471 UOJ786471 UYF786471 VIB786471 VRX786471 WBT786471 WLP786471 WVL786471 D852007 IZ852007 SV852007 ACR852007 AMN852007 AWJ852007 BGF852007 BQB852007 BZX852007 CJT852007 CTP852007 DDL852007 DNH852007 DXD852007 EGZ852007 EQV852007 FAR852007 FKN852007 FUJ852007 GEF852007 GOB852007 GXX852007 HHT852007 HRP852007 IBL852007 ILH852007 IVD852007 JEZ852007 JOV852007 JYR852007 KIN852007 KSJ852007 LCF852007 LMB852007 LVX852007 MFT852007 MPP852007 MZL852007 NJH852007 NTD852007 OCZ852007 OMV852007 OWR852007 PGN852007 PQJ852007 QAF852007 QKB852007 QTX852007 RDT852007 RNP852007 RXL852007 SHH852007 SRD852007 TAZ852007 TKV852007 TUR852007 UEN852007 UOJ852007 UYF852007 VIB852007 VRX852007 WBT852007 WLP852007 WVL852007 D917543 IZ917543 SV917543 ACR917543 AMN917543 AWJ917543 BGF917543 BQB917543 BZX917543 CJT917543 CTP917543 DDL917543 DNH917543 DXD917543 EGZ917543 EQV917543 FAR917543 FKN917543 FUJ917543 GEF917543 GOB917543 GXX917543 HHT917543 HRP917543 IBL917543 ILH917543 IVD917543 JEZ917543 JOV917543 JYR917543 KIN917543 KSJ917543 LCF917543 LMB917543 LVX917543 MFT917543 MPP917543 MZL917543 NJH917543 NTD917543 OCZ917543 OMV917543 OWR917543 PGN917543 PQJ917543 QAF917543 QKB917543 QTX917543 RDT917543 RNP917543 RXL917543 SHH917543 SRD917543 TAZ917543 TKV917543 TUR917543 UEN917543 UOJ917543 UYF917543 VIB917543 VRX917543 WBT917543 WLP917543 WVL917543 D983079 IZ983079 SV983079 ACR983079 AMN983079 AWJ983079 BGF983079 BQB983079 BZX983079 CJT983079 CTP983079 DDL983079 DNH983079 DXD983079 EGZ983079 EQV983079 FAR983079 FKN983079 FUJ983079 GEF983079 GOB983079 GXX983079 HHT983079 HRP983079 IBL983079 ILH983079 IVD983079 JEZ983079 JOV983079 JYR983079 KIN983079 KSJ983079 LCF983079 LMB983079 LVX983079 MFT983079 MPP983079 MZL983079 NJH983079 NTD983079 OCZ983079 OMV983079 OWR983079 PGN983079 PQJ983079 QAF983079 QKB983079 QTX983079 RDT983079 RNP983079 RXL983079 SHH983079 SRD983079 TAZ983079 TKV983079 TUR983079 UEN983079 UOJ983079 UYF983079 VIB983079 VRX983079 WBT983079 WLP983079 WVL983079 D40 IZ40 SV40 ACR40 AMN40 AWJ40 BGF40 BQB40 BZX40 CJT40 CTP40 DDL40 DNH40 DXD40 EGZ40 EQV40 FAR40 FKN40 FUJ40 GEF40 GOB40 GXX40 HHT40 HRP40 IBL40 ILH40 IVD40 JEZ40 JOV40 JYR40 KIN40 KSJ40 LCF40 LMB40 LVX40 MFT40 MPP40 MZL40 NJH40 NTD40 OCZ40 OMV40 OWR40 PGN40 PQJ40 QAF40 QKB40 QTX40 RDT40 RNP40 RXL40 SHH40 SRD40 TAZ40 TKV40 TUR40 UEN40 UOJ40 UYF40 VIB40 VRX40 WBT40 WLP40 WVL40 D65579 IZ65579 SV65579 ACR65579 AMN65579 AWJ65579 BGF65579 BQB65579 BZX65579 CJT65579 CTP65579 DDL65579 DNH65579 DXD65579 EGZ65579 EQV65579 FAR65579 FKN65579 FUJ65579 GEF65579 GOB65579 GXX65579 HHT65579 HRP65579 IBL65579 ILH65579 IVD65579 JEZ65579 JOV65579 JYR65579 KIN65579 KSJ65579 LCF65579 LMB65579 LVX65579 MFT65579 MPP65579 MZL65579 NJH65579 NTD65579 OCZ65579 OMV65579 OWR65579 PGN65579 PQJ65579 QAF65579 QKB65579 QTX65579 RDT65579 RNP65579 RXL65579 SHH65579 SRD65579 TAZ65579 TKV65579 TUR65579 UEN65579 UOJ65579 UYF65579 VIB65579 VRX65579 WBT65579 WLP65579 WVL65579 D131115 IZ131115 SV131115 ACR131115 AMN131115 AWJ131115 BGF131115 BQB131115 BZX131115 CJT131115 CTP131115 DDL131115 DNH131115 DXD131115 EGZ131115 EQV131115 FAR131115 FKN131115 FUJ131115 GEF131115 GOB131115 GXX131115 HHT131115 HRP131115 IBL131115 ILH131115 IVD131115 JEZ131115 JOV131115 JYR131115 KIN131115 KSJ131115 LCF131115 LMB131115 LVX131115 MFT131115 MPP131115 MZL131115 NJH131115 NTD131115 OCZ131115 OMV131115 OWR131115 PGN131115 PQJ131115 QAF131115 QKB131115 QTX131115 RDT131115 RNP131115 RXL131115 SHH131115 SRD131115 TAZ131115 TKV131115 TUR131115 UEN131115 UOJ131115 UYF131115 VIB131115 VRX131115 WBT131115 WLP131115 WVL131115 D196651 IZ196651 SV196651 ACR196651 AMN196651 AWJ196651 BGF196651 BQB196651 BZX196651 CJT196651 CTP196651 DDL196651 DNH196651 DXD196651 EGZ196651 EQV196651 FAR196651 FKN196651 FUJ196651 GEF196651 GOB196651 GXX196651 HHT196651 HRP196651 IBL196651 ILH196651 IVD196651 JEZ196651 JOV196651 JYR196651 KIN196651 KSJ196651 LCF196651 LMB196651 LVX196651 MFT196651 MPP196651 MZL196651 NJH196651 NTD196651 OCZ196651 OMV196651 OWR196651 PGN196651 PQJ196651 QAF196651 QKB196651 QTX196651 RDT196651 RNP196651 RXL196651 SHH196651 SRD196651 TAZ196651 TKV196651 TUR196651 UEN196651 UOJ196651 UYF196651 VIB196651 VRX196651 WBT196651 WLP196651 WVL196651 D262187 IZ262187 SV262187 ACR262187 AMN262187 AWJ262187 BGF262187 BQB262187 BZX262187 CJT262187 CTP262187 DDL262187 DNH262187 DXD262187 EGZ262187 EQV262187 FAR262187 FKN262187 FUJ262187 GEF262187 GOB262187 GXX262187 HHT262187 HRP262187 IBL262187 ILH262187 IVD262187 JEZ262187 JOV262187 JYR262187 KIN262187 KSJ262187 LCF262187 LMB262187 LVX262187 MFT262187 MPP262187 MZL262187 NJH262187 NTD262187 OCZ262187 OMV262187 OWR262187 PGN262187 PQJ262187 QAF262187 QKB262187 QTX262187 RDT262187 RNP262187 RXL262187 SHH262187 SRD262187 TAZ262187 TKV262187 TUR262187 UEN262187 UOJ262187 UYF262187 VIB262187 VRX262187 WBT262187 WLP262187 WVL262187 D327723 IZ327723 SV327723 ACR327723 AMN327723 AWJ327723 BGF327723 BQB327723 BZX327723 CJT327723 CTP327723 DDL327723 DNH327723 DXD327723 EGZ327723 EQV327723 FAR327723 FKN327723 FUJ327723 GEF327723 GOB327723 GXX327723 HHT327723 HRP327723 IBL327723 ILH327723 IVD327723 JEZ327723 JOV327723 JYR327723 KIN327723 KSJ327723 LCF327723 LMB327723 LVX327723 MFT327723 MPP327723 MZL327723 NJH327723 NTD327723 OCZ327723 OMV327723 OWR327723 PGN327723 PQJ327723 QAF327723 QKB327723 QTX327723 RDT327723 RNP327723 RXL327723 SHH327723 SRD327723 TAZ327723 TKV327723 TUR327723 UEN327723 UOJ327723 UYF327723 VIB327723 VRX327723 WBT327723 WLP327723 WVL327723 D393259 IZ393259 SV393259 ACR393259 AMN393259 AWJ393259 BGF393259 BQB393259 BZX393259 CJT393259 CTP393259 DDL393259 DNH393259 DXD393259 EGZ393259 EQV393259 FAR393259 FKN393259 FUJ393259 GEF393259 GOB393259 GXX393259 HHT393259 HRP393259 IBL393259 ILH393259 IVD393259 JEZ393259 JOV393259 JYR393259 KIN393259 KSJ393259 LCF393259 LMB393259 LVX393259 MFT393259 MPP393259 MZL393259 NJH393259 NTD393259 OCZ393259 OMV393259 OWR393259 PGN393259 PQJ393259 QAF393259 QKB393259 QTX393259 RDT393259 RNP393259 RXL393259 SHH393259 SRD393259 TAZ393259 TKV393259 TUR393259 UEN393259 UOJ393259 UYF393259 VIB393259 VRX393259 WBT393259 WLP393259 WVL393259 D458795 IZ458795 SV458795 ACR458795 AMN458795 AWJ458795 BGF458795 BQB458795 BZX458795 CJT458795 CTP458795 DDL458795 DNH458795 DXD458795 EGZ458795 EQV458795 FAR458795 FKN458795 FUJ458795 GEF458795 GOB458795 GXX458795 HHT458795 HRP458795 IBL458795 ILH458795 IVD458795 JEZ458795 JOV458795 JYR458795 KIN458795 KSJ458795 LCF458795 LMB458795 LVX458795 MFT458795 MPP458795 MZL458795 NJH458795 NTD458795 OCZ458795 OMV458795 OWR458795 PGN458795 PQJ458795 QAF458795 QKB458795 QTX458795 RDT458795 RNP458795 RXL458795 SHH458795 SRD458795 TAZ458795 TKV458795 TUR458795 UEN458795 UOJ458795 UYF458795 VIB458795 VRX458795 WBT458795 WLP458795 WVL458795 D524331 IZ524331 SV524331 ACR524331 AMN524331 AWJ524331 BGF524331 BQB524331 BZX524331 CJT524331 CTP524331 DDL524331 DNH524331 DXD524331 EGZ524331 EQV524331 FAR524331 FKN524331 FUJ524331 GEF524331 GOB524331 GXX524331 HHT524331 HRP524331 IBL524331 ILH524331 IVD524331 JEZ524331 JOV524331 JYR524331 KIN524331 KSJ524331 LCF524331 LMB524331 LVX524331 MFT524331 MPP524331 MZL524331 NJH524331 NTD524331 OCZ524331 OMV524331 OWR524331 PGN524331 PQJ524331 QAF524331 QKB524331 QTX524331 RDT524331 RNP524331 RXL524331 SHH524331 SRD524331 TAZ524331 TKV524331 TUR524331 UEN524331 UOJ524331 UYF524331 VIB524331 VRX524331 WBT524331 WLP524331 WVL524331 D589867 IZ589867 SV589867 ACR589867 AMN589867 AWJ589867 BGF589867 BQB589867 BZX589867 CJT589867 CTP589867 DDL589867 DNH589867 DXD589867 EGZ589867 EQV589867 FAR589867 FKN589867 FUJ589867 GEF589867 GOB589867 GXX589867 HHT589867 HRP589867 IBL589867 ILH589867 IVD589867 JEZ589867 JOV589867 JYR589867 KIN589867 KSJ589867 LCF589867 LMB589867 LVX589867 MFT589867 MPP589867 MZL589867 NJH589867 NTD589867 OCZ589867 OMV589867 OWR589867 PGN589867 PQJ589867 QAF589867 QKB589867 QTX589867 RDT589867 RNP589867 RXL589867 SHH589867 SRD589867 TAZ589867 TKV589867 TUR589867 UEN589867 UOJ589867 UYF589867 VIB589867 VRX589867 WBT589867 WLP589867 WVL589867 D655403 IZ655403 SV655403 ACR655403 AMN655403 AWJ655403 BGF655403 BQB655403 BZX655403 CJT655403 CTP655403 DDL655403 DNH655403 DXD655403 EGZ655403 EQV655403 FAR655403 FKN655403 FUJ655403 GEF655403 GOB655403 GXX655403 HHT655403 HRP655403 IBL655403 ILH655403 IVD655403 JEZ655403 JOV655403 JYR655403 KIN655403 KSJ655403 LCF655403 LMB655403 LVX655403 MFT655403 MPP655403 MZL655403 NJH655403 NTD655403 OCZ655403 OMV655403 OWR655403 PGN655403 PQJ655403 QAF655403 QKB655403 QTX655403 RDT655403 RNP655403 RXL655403 SHH655403 SRD655403 TAZ655403 TKV655403 TUR655403 UEN655403 UOJ655403 UYF655403 VIB655403 VRX655403 WBT655403 WLP655403 WVL655403 D720939 IZ720939 SV720939 ACR720939 AMN720939 AWJ720939 BGF720939 BQB720939 BZX720939 CJT720939 CTP720939 DDL720939 DNH720939 DXD720939 EGZ720939 EQV720939 FAR720939 FKN720939 FUJ720939 GEF720939 GOB720939 GXX720939 HHT720939 HRP720939 IBL720939 ILH720939 IVD720939 JEZ720939 JOV720939 JYR720939 KIN720939 KSJ720939 LCF720939 LMB720939 LVX720939 MFT720939 MPP720939 MZL720939 NJH720939 NTD720939 OCZ720939 OMV720939 OWR720939 PGN720939 PQJ720939 QAF720939 QKB720939 QTX720939 RDT720939 RNP720939 RXL720939 SHH720939 SRD720939 TAZ720939 TKV720939 TUR720939 UEN720939 UOJ720939 UYF720939 VIB720939 VRX720939 WBT720939 WLP720939 WVL720939 D786475 IZ786475 SV786475 ACR786475 AMN786475 AWJ786475 BGF786475 BQB786475 BZX786475 CJT786475 CTP786475 DDL786475 DNH786475 DXD786475 EGZ786475 EQV786475 FAR786475 FKN786475 FUJ786475 GEF786475 GOB786475 GXX786475 HHT786475 HRP786475 IBL786475 ILH786475 IVD786475 JEZ786475 JOV786475 JYR786475 KIN786475 KSJ786475 LCF786475 LMB786475 LVX786475 MFT786475 MPP786475 MZL786475 NJH786475 NTD786475 OCZ786475 OMV786475 OWR786475 PGN786475 PQJ786475 QAF786475 QKB786475 QTX786475 RDT786475 RNP786475 RXL786475 SHH786475 SRD786475 TAZ786475 TKV786475 TUR786475 UEN786475 UOJ786475 UYF786475 VIB786475 VRX786475 WBT786475 WLP786475 WVL786475 D852011 IZ852011 SV852011 ACR852011 AMN852011 AWJ852011 BGF852011 BQB852011 BZX852011 CJT852011 CTP852011 DDL852011 DNH852011 DXD852011 EGZ852011 EQV852011 FAR852011 FKN852011 FUJ852011 GEF852011 GOB852011 GXX852011 HHT852011 HRP852011 IBL852011 ILH852011 IVD852011 JEZ852011 JOV852011 JYR852011 KIN852011 KSJ852011 LCF852011 LMB852011 LVX852011 MFT852011 MPP852011 MZL852011 NJH852011 NTD852011 OCZ852011 OMV852011 OWR852011 PGN852011 PQJ852011 QAF852011 QKB852011 QTX852011 RDT852011 RNP852011 RXL852011 SHH852011 SRD852011 TAZ852011 TKV852011 TUR852011 UEN852011 UOJ852011 UYF852011 VIB852011 VRX852011 WBT852011 WLP852011 WVL852011 D917547 IZ917547 SV917547 ACR917547 AMN917547 AWJ917547 BGF917547 BQB917547 BZX917547 CJT917547 CTP917547 DDL917547 DNH917547 DXD917547 EGZ917547 EQV917547 FAR917547 FKN917547 FUJ917547 GEF917547 GOB917547 GXX917547 HHT917547 HRP917547 IBL917547 ILH917547 IVD917547 JEZ917547 JOV917547 JYR917547 KIN917547 KSJ917547 LCF917547 LMB917547 LVX917547 MFT917547 MPP917547 MZL917547 NJH917547 NTD917547 OCZ917547 OMV917547 OWR917547 PGN917547 PQJ917547 QAF917547 QKB917547 QTX917547 RDT917547 RNP917547 RXL917547 SHH917547 SRD917547 TAZ917547 TKV917547 TUR917547 UEN917547 UOJ917547 UYF917547 VIB917547 VRX917547 WBT917547 WLP917547 WVL917547 D983083 IZ983083 SV983083 ACR983083 AMN983083 AWJ983083 BGF983083 BQB983083 BZX983083 CJT983083 CTP983083 DDL983083 DNH983083 DXD983083 EGZ983083 EQV983083 FAR983083 FKN983083 FUJ983083 GEF983083 GOB983083 GXX983083 HHT983083 HRP983083 IBL983083 ILH983083 IVD983083 JEZ983083 JOV983083 JYR983083 KIN983083 KSJ983083 LCF983083 LMB983083 LVX983083 MFT983083 MPP983083 MZL983083 NJH983083 NTD983083 OCZ983083 OMV983083 OWR983083 PGN983083 PQJ983083 QAF983083 QKB983083 QTX983083 RDT983083 RNP983083 RXL983083 SHH983083 SRD983083 TAZ983083 TKV983083 TUR983083 UEN983083 UOJ983083 UYF983083 VIB983083 VRX983083 WBT983083 WLP983083 WVL983083 D43 IZ43 SV43 ACR43 AMN43 AWJ43 BGF43 BQB43 BZX43 CJT43 CTP43 DDL43 DNH43 DXD43 EGZ43 EQV43 FAR43 FKN43 FUJ43 GEF43 GOB43 GXX43 HHT43 HRP43 IBL43 ILH43 IVD43 JEZ43 JOV43 JYR43 KIN43 KSJ43 LCF43 LMB43 LVX43 MFT43 MPP43 MZL43 NJH43 NTD43 OCZ43 OMV43 OWR43 PGN43 PQJ43 QAF43 QKB43 QTX43 RDT43 RNP43 RXL43 SHH43 SRD43 TAZ43 TKV43 TUR43 UEN43 UOJ43 UYF43 VIB43 VRX43 WBT43 WLP43 WVL43" xr:uid="{00000000-0002-0000-1100-000000000000}">
      <formula1>$AA$1:$AA$2</formula1>
    </dataValidation>
  </dataValidations>
  <printOptions horizontalCentered="1"/>
  <pageMargins left="0.39370078740157483" right="0.31496062992125984" top="0.39370078740157483" bottom="0.19685039370078741" header="0.31496062992125984" footer="0.31496062992125984"/>
  <pageSetup paperSize="9" scale="98" orientation="portrait" blackAndWhite="1"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61"/>
  <dimension ref="A1:AN168"/>
  <sheetViews>
    <sheetView view="pageBreakPreview" topLeftCell="A160" zoomScaleNormal="100" zoomScaleSheetLayoutView="100" workbookViewId="0">
      <selection activeCell="B9" sqref="B9:M10"/>
    </sheetView>
  </sheetViews>
  <sheetFormatPr defaultColWidth="3.6640625" defaultRowHeight="13.2"/>
  <cols>
    <col min="1" max="1" width="4.33203125" style="1" customWidth="1"/>
    <col min="2" max="22" width="3.6640625" style="1" customWidth="1"/>
    <col min="23" max="23" width="4.6640625" style="1" customWidth="1"/>
    <col min="24" max="24" width="3.6640625" style="1" customWidth="1"/>
    <col min="25" max="25" width="4.6640625" style="1" customWidth="1"/>
    <col min="26" max="27" width="3.6640625" style="1" customWidth="1"/>
    <col min="28" max="28" width="8.6640625" style="1" customWidth="1"/>
    <col min="29" max="38" width="3.6640625" style="1"/>
    <col min="39" max="40" width="0" style="1" hidden="1" customWidth="1"/>
    <col min="41" max="256" width="3.6640625" style="1"/>
    <col min="257" max="257" width="4.33203125" style="1" customWidth="1"/>
    <col min="258" max="278" width="3.6640625" style="1" customWidth="1"/>
    <col min="279" max="279" width="4.6640625" style="1" customWidth="1"/>
    <col min="280" max="280" width="3.6640625" style="1" customWidth="1"/>
    <col min="281" max="281" width="4.6640625" style="1" customWidth="1"/>
    <col min="282" max="283" width="3.6640625" style="1" customWidth="1"/>
    <col min="284" max="284" width="8.6640625" style="1" customWidth="1"/>
    <col min="285" max="294" width="3.6640625" style="1"/>
    <col min="295" max="296" width="0" style="1" hidden="1" customWidth="1"/>
    <col min="297" max="512" width="3.6640625" style="1"/>
    <col min="513" max="513" width="4.33203125" style="1" customWidth="1"/>
    <col min="514" max="534" width="3.6640625" style="1" customWidth="1"/>
    <col min="535" max="535" width="4.6640625" style="1" customWidth="1"/>
    <col min="536" max="536" width="3.6640625" style="1" customWidth="1"/>
    <col min="537" max="537" width="4.6640625" style="1" customWidth="1"/>
    <col min="538" max="539" width="3.6640625" style="1" customWidth="1"/>
    <col min="540" max="540" width="8.6640625" style="1" customWidth="1"/>
    <col min="541" max="550" width="3.6640625" style="1"/>
    <col min="551" max="552" width="0" style="1" hidden="1" customWidth="1"/>
    <col min="553" max="768" width="3.6640625" style="1"/>
    <col min="769" max="769" width="4.33203125" style="1" customWidth="1"/>
    <col min="770" max="790" width="3.6640625" style="1" customWidth="1"/>
    <col min="791" max="791" width="4.6640625" style="1" customWidth="1"/>
    <col min="792" max="792" width="3.6640625" style="1" customWidth="1"/>
    <col min="793" max="793" width="4.6640625" style="1" customWidth="1"/>
    <col min="794" max="795" width="3.6640625" style="1" customWidth="1"/>
    <col min="796" max="796" width="8.6640625" style="1" customWidth="1"/>
    <col min="797" max="806" width="3.6640625" style="1"/>
    <col min="807" max="808" width="0" style="1" hidden="1" customWidth="1"/>
    <col min="809" max="1024" width="3.6640625" style="1"/>
    <col min="1025" max="1025" width="4.33203125" style="1" customWidth="1"/>
    <col min="1026" max="1046" width="3.6640625" style="1" customWidth="1"/>
    <col min="1047" max="1047" width="4.6640625" style="1" customWidth="1"/>
    <col min="1048" max="1048" width="3.6640625" style="1" customWidth="1"/>
    <col min="1049" max="1049" width="4.6640625" style="1" customWidth="1"/>
    <col min="1050" max="1051" width="3.6640625" style="1" customWidth="1"/>
    <col min="1052" max="1052" width="8.6640625" style="1" customWidth="1"/>
    <col min="1053" max="1062" width="3.6640625" style="1"/>
    <col min="1063" max="1064" width="0" style="1" hidden="1" customWidth="1"/>
    <col min="1065" max="1280" width="3.6640625" style="1"/>
    <col min="1281" max="1281" width="4.33203125" style="1" customWidth="1"/>
    <col min="1282" max="1302" width="3.6640625" style="1" customWidth="1"/>
    <col min="1303" max="1303" width="4.6640625" style="1" customWidth="1"/>
    <col min="1304" max="1304" width="3.6640625" style="1" customWidth="1"/>
    <col min="1305" max="1305" width="4.6640625" style="1" customWidth="1"/>
    <col min="1306" max="1307" width="3.6640625" style="1" customWidth="1"/>
    <col min="1308" max="1308" width="8.6640625" style="1" customWidth="1"/>
    <col min="1309" max="1318" width="3.6640625" style="1"/>
    <col min="1319" max="1320" width="0" style="1" hidden="1" customWidth="1"/>
    <col min="1321" max="1536" width="3.6640625" style="1"/>
    <col min="1537" max="1537" width="4.33203125" style="1" customWidth="1"/>
    <col min="1538" max="1558" width="3.6640625" style="1" customWidth="1"/>
    <col min="1559" max="1559" width="4.6640625" style="1" customWidth="1"/>
    <col min="1560" max="1560" width="3.6640625" style="1" customWidth="1"/>
    <col min="1561" max="1561" width="4.6640625" style="1" customWidth="1"/>
    <col min="1562" max="1563" width="3.6640625" style="1" customWidth="1"/>
    <col min="1564" max="1564" width="8.6640625" style="1" customWidth="1"/>
    <col min="1565" max="1574" width="3.6640625" style="1"/>
    <col min="1575" max="1576" width="0" style="1" hidden="1" customWidth="1"/>
    <col min="1577" max="1792" width="3.6640625" style="1"/>
    <col min="1793" max="1793" width="4.33203125" style="1" customWidth="1"/>
    <col min="1794" max="1814" width="3.6640625" style="1" customWidth="1"/>
    <col min="1815" max="1815" width="4.6640625" style="1" customWidth="1"/>
    <col min="1816" max="1816" width="3.6640625" style="1" customWidth="1"/>
    <col min="1817" max="1817" width="4.6640625" style="1" customWidth="1"/>
    <col min="1818" max="1819" width="3.6640625" style="1" customWidth="1"/>
    <col min="1820" max="1820" width="8.6640625" style="1" customWidth="1"/>
    <col min="1821" max="1830" width="3.6640625" style="1"/>
    <col min="1831" max="1832" width="0" style="1" hidden="1" customWidth="1"/>
    <col min="1833" max="2048" width="3.6640625" style="1"/>
    <col min="2049" max="2049" width="4.33203125" style="1" customWidth="1"/>
    <col min="2050" max="2070" width="3.6640625" style="1" customWidth="1"/>
    <col min="2071" max="2071" width="4.6640625" style="1" customWidth="1"/>
    <col min="2072" max="2072" width="3.6640625" style="1" customWidth="1"/>
    <col min="2073" max="2073" width="4.6640625" style="1" customWidth="1"/>
    <col min="2074" max="2075" width="3.6640625" style="1" customWidth="1"/>
    <col min="2076" max="2076" width="8.6640625" style="1" customWidth="1"/>
    <col min="2077" max="2086" width="3.6640625" style="1"/>
    <col min="2087" max="2088" width="0" style="1" hidden="1" customWidth="1"/>
    <col min="2089" max="2304" width="3.6640625" style="1"/>
    <col min="2305" max="2305" width="4.33203125" style="1" customWidth="1"/>
    <col min="2306" max="2326" width="3.6640625" style="1" customWidth="1"/>
    <col min="2327" max="2327" width="4.6640625" style="1" customWidth="1"/>
    <col min="2328" max="2328" width="3.6640625" style="1" customWidth="1"/>
    <col min="2329" max="2329" width="4.6640625" style="1" customWidth="1"/>
    <col min="2330" max="2331" width="3.6640625" style="1" customWidth="1"/>
    <col min="2332" max="2332" width="8.6640625" style="1" customWidth="1"/>
    <col min="2333" max="2342" width="3.6640625" style="1"/>
    <col min="2343" max="2344" width="0" style="1" hidden="1" customWidth="1"/>
    <col min="2345" max="2560" width="3.6640625" style="1"/>
    <col min="2561" max="2561" width="4.33203125" style="1" customWidth="1"/>
    <col min="2562" max="2582" width="3.6640625" style="1" customWidth="1"/>
    <col min="2583" max="2583" width="4.6640625" style="1" customWidth="1"/>
    <col min="2584" max="2584" width="3.6640625" style="1" customWidth="1"/>
    <col min="2585" max="2585" width="4.6640625" style="1" customWidth="1"/>
    <col min="2586" max="2587" width="3.6640625" style="1" customWidth="1"/>
    <col min="2588" max="2588" width="8.6640625" style="1" customWidth="1"/>
    <col min="2589" max="2598" width="3.6640625" style="1"/>
    <col min="2599" max="2600" width="0" style="1" hidden="1" customWidth="1"/>
    <col min="2601" max="2816" width="3.6640625" style="1"/>
    <col min="2817" max="2817" width="4.33203125" style="1" customWidth="1"/>
    <col min="2818" max="2838" width="3.6640625" style="1" customWidth="1"/>
    <col min="2839" max="2839" width="4.6640625" style="1" customWidth="1"/>
    <col min="2840" max="2840" width="3.6640625" style="1" customWidth="1"/>
    <col min="2841" max="2841" width="4.6640625" style="1" customWidth="1"/>
    <col min="2842" max="2843" width="3.6640625" style="1" customWidth="1"/>
    <col min="2844" max="2844" width="8.6640625" style="1" customWidth="1"/>
    <col min="2845" max="2854" width="3.6640625" style="1"/>
    <col min="2855" max="2856" width="0" style="1" hidden="1" customWidth="1"/>
    <col min="2857" max="3072" width="3.6640625" style="1"/>
    <col min="3073" max="3073" width="4.33203125" style="1" customWidth="1"/>
    <col min="3074" max="3094" width="3.6640625" style="1" customWidth="1"/>
    <col min="3095" max="3095" width="4.6640625" style="1" customWidth="1"/>
    <col min="3096" max="3096" width="3.6640625" style="1" customWidth="1"/>
    <col min="3097" max="3097" width="4.6640625" style="1" customWidth="1"/>
    <col min="3098" max="3099" width="3.6640625" style="1" customWidth="1"/>
    <col min="3100" max="3100" width="8.6640625" style="1" customWidth="1"/>
    <col min="3101" max="3110" width="3.6640625" style="1"/>
    <col min="3111" max="3112" width="0" style="1" hidden="1" customWidth="1"/>
    <col min="3113" max="3328" width="3.6640625" style="1"/>
    <col min="3329" max="3329" width="4.33203125" style="1" customWidth="1"/>
    <col min="3330" max="3350" width="3.6640625" style="1" customWidth="1"/>
    <col min="3351" max="3351" width="4.6640625" style="1" customWidth="1"/>
    <col min="3352" max="3352" width="3.6640625" style="1" customWidth="1"/>
    <col min="3353" max="3353" width="4.6640625" style="1" customWidth="1"/>
    <col min="3354" max="3355" width="3.6640625" style="1" customWidth="1"/>
    <col min="3356" max="3356" width="8.6640625" style="1" customWidth="1"/>
    <col min="3357" max="3366" width="3.6640625" style="1"/>
    <col min="3367" max="3368" width="0" style="1" hidden="1" customWidth="1"/>
    <col min="3369" max="3584" width="3.6640625" style="1"/>
    <col min="3585" max="3585" width="4.33203125" style="1" customWidth="1"/>
    <col min="3586" max="3606" width="3.6640625" style="1" customWidth="1"/>
    <col min="3607" max="3607" width="4.6640625" style="1" customWidth="1"/>
    <col min="3608" max="3608" width="3.6640625" style="1" customWidth="1"/>
    <col min="3609" max="3609" width="4.6640625" style="1" customWidth="1"/>
    <col min="3610" max="3611" width="3.6640625" style="1" customWidth="1"/>
    <col min="3612" max="3612" width="8.6640625" style="1" customWidth="1"/>
    <col min="3613" max="3622" width="3.6640625" style="1"/>
    <col min="3623" max="3624" width="0" style="1" hidden="1" customWidth="1"/>
    <col min="3625" max="3840" width="3.6640625" style="1"/>
    <col min="3841" max="3841" width="4.33203125" style="1" customWidth="1"/>
    <col min="3842" max="3862" width="3.6640625" style="1" customWidth="1"/>
    <col min="3863" max="3863" width="4.6640625" style="1" customWidth="1"/>
    <col min="3864" max="3864" width="3.6640625" style="1" customWidth="1"/>
    <col min="3865" max="3865" width="4.6640625" style="1" customWidth="1"/>
    <col min="3866" max="3867" width="3.6640625" style="1" customWidth="1"/>
    <col min="3868" max="3868" width="8.6640625" style="1" customWidth="1"/>
    <col min="3869" max="3878" width="3.6640625" style="1"/>
    <col min="3879" max="3880" width="0" style="1" hidden="1" customWidth="1"/>
    <col min="3881" max="4096" width="3.6640625" style="1"/>
    <col min="4097" max="4097" width="4.33203125" style="1" customWidth="1"/>
    <col min="4098" max="4118" width="3.6640625" style="1" customWidth="1"/>
    <col min="4119" max="4119" width="4.6640625" style="1" customWidth="1"/>
    <col min="4120" max="4120" width="3.6640625" style="1" customWidth="1"/>
    <col min="4121" max="4121" width="4.6640625" style="1" customWidth="1"/>
    <col min="4122" max="4123" width="3.6640625" style="1" customWidth="1"/>
    <col min="4124" max="4124" width="8.6640625" style="1" customWidth="1"/>
    <col min="4125" max="4134" width="3.6640625" style="1"/>
    <col min="4135" max="4136" width="0" style="1" hidden="1" customWidth="1"/>
    <col min="4137" max="4352" width="3.6640625" style="1"/>
    <col min="4353" max="4353" width="4.33203125" style="1" customWidth="1"/>
    <col min="4354" max="4374" width="3.6640625" style="1" customWidth="1"/>
    <col min="4375" max="4375" width="4.6640625" style="1" customWidth="1"/>
    <col min="4376" max="4376" width="3.6640625" style="1" customWidth="1"/>
    <col min="4377" max="4377" width="4.6640625" style="1" customWidth="1"/>
    <col min="4378" max="4379" width="3.6640625" style="1" customWidth="1"/>
    <col min="4380" max="4380" width="8.6640625" style="1" customWidth="1"/>
    <col min="4381" max="4390" width="3.6640625" style="1"/>
    <col min="4391" max="4392" width="0" style="1" hidden="1" customWidth="1"/>
    <col min="4393" max="4608" width="3.6640625" style="1"/>
    <col min="4609" max="4609" width="4.33203125" style="1" customWidth="1"/>
    <col min="4610" max="4630" width="3.6640625" style="1" customWidth="1"/>
    <col min="4631" max="4631" width="4.6640625" style="1" customWidth="1"/>
    <col min="4632" max="4632" width="3.6640625" style="1" customWidth="1"/>
    <col min="4633" max="4633" width="4.6640625" style="1" customWidth="1"/>
    <col min="4634" max="4635" width="3.6640625" style="1" customWidth="1"/>
    <col min="4636" max="4636" width="8.6640625" style="1" customWidth="1"/>
    <col min="4637" max="4646" width="3.6640625" style="1"/>
    <col min="4647" max="4648" width="0" style="1" hidden="1" customWidth="1"/>
    <col min="4649" max="4864" width="3.6640625" style="1"/>
    <col min="4865" max="4865" width="4.33203125" style="1" customWidth="1"/>
    <col min="4866" max="4886" width="3.6640625" style="1" customWidth="1"/>
    <col min="4887" max="4887" width="4.6640625" style="1" customWidth="1"/>
    <col min="4888" max="4888" width="3.6640625" style="1" customWidth="1"/>
    <col min="4889" max="4889" width="4.6640625" style="1" customWidth="1"/>
    <col min="4890" max="4891" width="3.6640625" style="1" customWidth="1"/>
    <col min="4892" max="4892" width="8.6640625" style="1" customWidth="1"/>
    <col min="4893" max="4902" width="3.6640625" style="1"/>
    <col min="4903" max="4904" width="0" style="1" hidden="1" customWidth="1"/>
    <col min="4905" max="5120" width="3.6640625" style="1"/>
    <col min="5121" max="5121" width="4.33203125" style="1" customWidth="1"/>
    <col min="5122" max="5142" width="3.6640625" style="1" customWidth="1"/>
    <col min="5143" max="5143" width="4.6640625" style="1" customWidth="1"/>
    <col min="5144" max="5144" width="3.6640625" style="1" customWidth="1"/>
    <col min="5145" max="5145" width="4.6640625" style="1" customWidth="1"/>
    <col min="5146" max="5147" width="3.6640625" style="1" customWidth="1"/>
    <col min="5148" max="5148" width="8.6640625" style="1" customWidth="1"/>
    <col min="5149" max="5158" width="3.6640625" style="1"/>
    <col min="5159" max="5160" width="0" style="1" hidden="1" customWidth="1"/>
    <col min="5161" max="5376" width="3.6640625" style="1"/>
    <col min="5377" max="5377" width="4.33203125" style="1" customWidth="1"/>
    <col min="5378" max="5398" width="3.6640625" style="1" customWidth="1"/>
    <col min="5399" max="5399" width="4.6640625" style="1" customWidth="1"/>
    <col min="5400" max="5400" width="3.6640625" style="1" customWidth="1"/>
    <col min="5401" max="5401" width="4.6640625" style="1" customWidth="1"/>
    <col min="5402" max="5403" width="3.6640625" style="1" customWidth="1"/>
    <col min="5404" max="5404" width="8.6640625" style="1" customWidth="1"/>
    <col min="5405" max="5414" width="3.6640625" style="1"/>
    <col min="5415" max="5416" width="0" style="1" hidden="1" customWidth="1"/>
    <col min="5417" max="5632" width="3.6640625" style="1"/>
    <col min="5633" max="5633" width="4.33203125" style="1" customWidth="1"/>
    <col min="5634" max="5654" width="3.6640625" style="1" customWidth="1"/>
    <col min="5655" max="5655" width="4.6640625" style="1" customWidth="1"/>
    <col min="5656" max="5656" width="3.6640625" style="1" customWidth="1"/>
    <col min="5657" max="5657" width="4.6640625" style="1" customWidth="1"/>
    <col min="5658" max="5659" width="3.6640625" style="1" customWidth="1"/>
    <col min="5660" max="5660" width="8.6640625" style="1" customWidth="1"/>
    <col min="5661" max="5670" width="3.6640625" style="1"/>
    <col min="5671" max="5672" width="0" style="1" hidden="1" customWidth="1"/>
    <col min="5673" max="5888" width="3.6640625" style="1"/>
    <col min="5889" max="5889" width="4.33203125" style="1" customWidth="1"/>
    <col min="5890" max="5910" width="3.6640625" style="1" customWidth="1"/>
    <col min="5911" max="5911" width="4.6640625" style="1" customWidth="1"/>
    <col min="5912" max="5912" width="3.6640625" style="1" customWidth="1"/>
    <col min="5913" max="5913" width="4.6640625" style="1" customWidth="1"/>
    <col min="5914" max="5915" width="3.6640625" style="1" customWidth="1"/>
    <col min="5916" max="5916" width="8.6640625" style="1" customWidth="1"/>
    <col min="5917" max="5926" width="3.6640625" style="1"/>
    <col min="5927" max="5928" width="0" style="1" hidden="1" customWidth="1"/>
    <col min="5929" max="6144" width="3.6640625" style="1"/>
    <col min="6145" max="6145" width="4.33203125" style="1" customWidth="1"/>
    <col min="6146" max="6166" width="3.6640625" style="1" customWidth="1"/>
    <col min="6167" max="6167" width="4.6640625" style="1" customWidth="1"/>
    <col min="6168" max="6168" width="3.6640625" style="1" customWidth="1"/>
    <col min="6169" max="6169" width="4.6640625" style="1" customWidth="1"/>
    <col min="6170" max="6171" width="3.6640625" style="1" customWidth="1"/>
    <col min="6172" max="6172" width="8.6640625" style="1" customWidth="1"/>
    <col min="6173" max="6182" width="3.6640625" style="1"/>
    <col min="6183" max="6184" width="0" style="1" hidden="1" customWidth="1"/>
    <col min="6185" max="6400" width="3.6640625" style="1"/>
    <col min="6401" max="6401" width="4.33203125" style="1" customWidth="1"/>
    <col min="6402" max="6422" width="3.6640625" style="1" customWidth="1"/>
    <col min="6423" max="6423" width="4.6640625" style="1" customWidth="1"/>
    <col min="6424" max="6424" width="3.6640625" style="1" customWidth="1"/>
    <col min="6425" max="6425" width="4.6640625" style="1" customWidth="1"/>
    <col min="6426" max="6427" width="3.6640625" style="1" customWidth="1"/>
    <col min="6428" max="6428" width="8.6640625" style="1" customWidth="1"/>
    <col min="6429" max="6438" width="3.6640625" style="1"/>
    <col min="6439" max="6440" width="0" style="1" hidden="1" customWidth="1"/>
    <col min="6441" max="6656" width="3.6640625" style="1"/>
    <col min="6657" max="6657" width="4.33203125" style="1" customWidth="1"/>
    <col min="6658" max="6678" width="3.6640625" style="1" customWidth="1"/>
    <col min="6679" max="6679" width="4.6640625" style="1" customWidth="1"/>
    <col min="6680" max="6680" width="3.6640625" style="1" customWidth="1"/>
    <col min="6681" max="6681" width="4.6640625" style="1" customWidth="1"/>
    <col min="6682" max="6683" width="3.6640625" style="1" customWidth="1"/>
    <col min="6684" max="6684" width="8.6640625" style="1" customWidth="1"/>
    <col min="6685" max="6694" width="3.6640625" style="1"/>
    <col min="6695" max="6696" width="0" style="1" hidden="1" customWidth="1"/>
    <col min="6697" max="6912" width="3.6640625" style="1"/>
    <col min="6913" max="6913" width="4.33203125" style="1" customWidth="1"/>
    <col min="6914" max="6934" width="3.6640625" style="1" customWidth="1"/>
    <col min="6935" max="6935" width="4.6640625" style="1" customWidth="1"/>
    <col min="6936" max="6936" width="3.6640625" style="1" customWidth="1"/>
    <col min="6937" max="6937" width="4.6640625" style="1" customWidth="1"/>
    <col min="6938" max="6939" width="3.6640625" style="1" customWidth="1"/>
    <col min="6940" max="6940" width="8.6640625" style="1" customWidth="1"/>
    <col min="6941" max="6950" width="3.6640625" style="1"/>
    <col min="6951" max="6952" width="0" style="1" hidden="1" customWidth="1"/>
    <col min="6953" max="7168" width="3.6640625" style="1"/>
    <col min="7169" max="7169" width="4.33203125" style="1" customWidth="1"/>
    <col min="7170" max="7190" width="3.6640625" style="1" customWidth="1"/>
    <col min="7191" max="7191" width="4.6640625" style="1" customWidth="1"/>
    <col min="7192" max="7192" width="3.6640625" style="1" customWidth="1"/>
    <col min="7193" max="7193" width="4.6640625" style="1" customWidth="1"/>
    <col min="7194" max="7195" width="3.6640625" style="1" customWidth="1"/>
    <col min="7196" max="7196" width="8.6640625" style="1" customWidth="1"/>
    <col min="7197" max="7206" width="3.6640625" style="1"/>
    <col min="7207" max="7208" width="0" style="1" hidden="1" customWidth="1"/>
    <col min="7209" max="7424" width="3.6640625" style="1"/>
    <col min="7425" max="7425" width="4.33203125" style="1" customWidth="1"/>
    <col min="7426" max="7446" width="3.6640625" style="1" customWidth="1"/>
    <col min="7447" max="7447" width="4.6640625" style="1" customWidth="1"/>
    <col min="7448" max="7448" width="3.6640625" style="1" customWidth="1"/>
    <col min="7449" max="7449" width="4.6640625" style="1" customWidth="1"/>
    <col min="7450" max="7451" width="3.6640625" style="1" customWidth="1"/>
    <col min="7452" max="7452" width="8.6640625" style="1" customWidth="1"/>
    <col min="7453" max="7462" width="3.6640625" style="1"/>
    <col min="7463" max="7464" width="0" style="1" hidden="1" customWidth="1"/>
    <col min="7465" max="7680" width="3.6640625" style="1"/>
    <col min="7681" max="7681" width="4.33203125" style="1" customWidth="1"/>
    <col min="7682" max="7702" width="3.6640625" style="1" customWidth="1"/>
    <col min="7703" max="7703" width="4.6640625" style="1" customWidth="1"/>
    <col min="7704" max="7704" width="3.6640625" style="1" customWidth="1"/>
    <col min="7705" max="7705" width="4.6640625" style="1" customWidth="1"/>
    <col min="7706" max="7707" width="3.6640625" style="1" customWidth="1"/>
    <col min="7708" max="7708" width="8.6640625" style="1" customWidth="1"/>
    <col min="7709" max="7718" width="3.6640625" style="1"/>
    <col min="7719" max="7720" width="0" style="1" hidden="1" customWidth="1"/>
    <col min="7721" max="7936" width="3.6640625" style="1"/>
    <col min="7937" max="7937" width="4.33203125" style="1" customWidth="1"/>
    <col min="7938" max="7958" width="3.6640625" style="1" customWidth="1"/>
    <col min="7959" max="7959" width="4.6640625" style="1" customWidth="1"/>
    <col min="7960" max="7960" width="3.6640625" style="1" customWidth="1"/>
    <col min="7961" max="7961" width="4.6640625" style="1" customWidth="1"/>
    <col min="7962" max="7963" width="3.6640625" style="1" customWidth="1"/>
    <col min="7964" max="7964" width="8.6640625" style="1" customWidth="1"/>
    <col min="7965" max="7974" width="3.6640625" style="1"/>
    <col min="7975" max="7976" width="0" style="1" hidden="1" customWidth="1"/>
    <col min="7977" max="8192" width="3.6640625" style="1"/>
    <col min="8193" max="8193" width="4.33203125" style="1" customWidth="1"/>
    <col min="8194" max="8214" width="3.6640625" style="1" customWidth="1"/>
    <col min="8215" max="8215" width="4.6640625" style="1" customWidth="1"/>
    <col min="8216" max="8216" width="3.6640625" style="1" customWidth="1"/>
    <col min="8217" max="8217" width="4.6640625" style="1" customWidth="1"/>
    <col min="8218" max="8219" width="3.6640625" style="1" customWidth="1"/>
    <col min="8220" max="8220" width="8.6640625" style="1" customWidth="1"/>
    <col min="8221" max="8230" width="3.6640625" style="1"/>
    <col min="8231" max="8232" width="0" style="1" hidden="1" customWidth="1"/>
    <col min="8233" max="8448" width="3.6640625" style="1"/>
    <col min="8449" max="8449" width="4.33203125" style="1" customWidth="1"/>
    <col min="8450" max="8470" width="3.6640625" style="1" customWidth="1"/>
    <col min="8471" max="8471" width="4.6640625" style="1" customWidth="1"/>
    <col min="8472" max="8472" width="3.6640625" style="1" customWidth="1"/>
    <col min="8473" max="8473" width="4.6640625" style="1" customWidth="1"/>
    <col min="8474" max="8475" width="3.6640625" style="1" customWidth="1"/>
    <col min="8476" max="8476" width="8.6640625" style="1" customWidth="1"/>
    <col min="8477" max="8486" width="3.6640625" style="1"/>
    <col min="8487" max="8488" width="0" style="1" hidden="1" customWidth="1"/>
    <col min="8489" max="8704" width="3.6640625" style="1"/>
    <col min="8705" max="8705" width="4.33203125" style="1" customWidth="1"/>
    <col min="8706" max="8726" width="3.6640625" style="1" customWidth="1"/>
    <col min="8727" max="8727" width="4.6640625" style="1" customWidth="1"/>
    <col min="8728" max="8728" width="3.6640625" style="1" customWidth="1"/>
    <col min="8729" max="8729" width="4.6640625" style="1" customWidth="1"/>
    <col min="8730" max="8731" width="3.6640625" style="1" customWidth="1"/>
    <col min="8732" max="8732" width="8.6640625" style="1" customWidth="1"/>
    <col min="8733" max="8742" width="3.6640625" style="1"/>
    <col min="8743" max="8744" width="0" style="1" hidden="1" customWidth="1"/>
    <col min="8745" max="8960" width="3.6640625" style="1"/>
    <col min="8961" max="8961" width="4.33203125" style="1" customWidth="1"/>
    <col min="8962" max="8982" width="3.6640625" style="1" customWidth="1"/>
    <col min="8983" max="8983" width="4.6640625" style="1" customWidth="1"/>
    <col min="8984" max="8984" width="3.6640625" style="1" customWidth="1"/>
    <col min="8985" max="8985" width="4.6640625" style="1" customWidth="1"/>
    <col min="8986" max="8987" width="3.6640625" style="1" customWidth="1"/>
    <col min="8988" max="8988" width="8.6640625" style="1" customWidth="1"/>
    <col min="8989" max="8998" width="3.6640625" style="1"/>
    <col min="8999" max="9000" width="0" style="1" hidden="1" customWidth="1"/>
    <col min="9001" max="9216" width="3.6640625" style="1"/>
    <col min="9217" max="9217" width="4.33203125" style="1" customWidth="1"/>
    <col min="9218" max="9238" width="3.6640625" style="1" customWidth="1"/>
    <col min="9239" max="9239" width="4.6640625" style="1" customWidth="1"/>
    <col min="9240" max="9240" width="3.6640625" style="1" customWidth="1"/>
    <col min="9241" max="9241" width="4.6640625" style="1" customWidth="1"/>
    <col min="9242" max="9243" width="3.6640625" style="1" customWidth="1"/>
    <col min="9244" max="9244" width="8.6640625" style="1" customWidth="1"/>
    <col min="9245" max="9254" width="3.6640625" style="1"/>
    <col min="9255" max="9256" width="0" style="1" hidden="1" customWidth="1"/>
    <col min="9257" max="9472" width="3.6640625" style="1"/>
    <col min="9473" max="9473" width="4.33203125" style="1" customWidth="1"/>
    <col min="9474" max="9494" width="3.6640625" style="1" customWidth="1"/>
    <col min="9495" max="9495" width="4.6640625" style="1" customWidth="1"/>
    <col min="9496" max="9496" width="3.6640625" style="1" customWidth="1"/>
    <col min="9497" max="9497" width="4.6640625" style="1" customWidth="1"/>
    <col min="9498" max="9499" width="3.6640625" style="1" customWidth="1"/>
    <col min="9500" max="9500" width="8.6640625" style="1" customWidth="1"/>
    <col min="9501" max="9510" width="3.6640625" style="1"/>
    <col min="9511" max="9512" width="0" style="1" hidden="1" customWidth="1"/>
    <col min="9513" max="9728" width="3.6640625" style="1"/>
    <col min="9729" max="9729" width="4.33203125" style="1" customWidth="1"/>
    <col min="9730" max="9750" width="3.6640625" style="1" customWidth="1"/>
    <col min="9751" max="9751" width="4.6640625" style="1" customWidth="1"/>
    <col min="9752" max="9752" width="3.6640625" style="1" customWidth="1"/>
    <col min="9753" max="9753" width="4.6640625" style="1" customWidth="1"/>
    <col min="9754" max="9755" width="3.6640625" style="1" customWidth="1"/>
    <col min="9756" max="9756" width="8.6640625" style="1" customWidth="1"/>
    <col min="9757" max="9766" width="3.6640625" style="1"/>
    <col min="9767" max="9768" width="0" style="1" hidden="1" customWidth="1"/>
    <col min="9769" max="9984" width="3.6640625" style="1"/>
    <col min="9985" max="9985" width="4.33203125" style="1" customWidth="1"/>
    <col min="9986" max="10006" width="3.6640625" style="1" customWidth="1"/>
    <col min="10007" max="10007" width="4.6640625" style="1" customWidth="1"/>
    <col min="10008" max="10008" width="3.6640625" style="1" customWidth="1"/>
    <col min="10009" max="10009" width="4.6640625" style="1" customWidth="1"/>
    <col min="10010" max="10011" width="3.6640625" style="1" customWidth="1"/>
    <col min="10012" max="10012" width="8.6640625" style="1" customWidth="1"/>
    <col min="10013" max="10022" width="3.6640625" style="1"/>
    <col min="10023" max="10024" width="0" style="1" hidden="1" customWidth="1"/>
    <col min="10025" max="10240" width="3.6640625" style="1"/>
    <col min="10241" max="10241" width="4.33203125" style="1" customWidth="1"/>
    <col min="10242" max="10262" width="3.6640625" style="1" customWidth="1"/>
    <col min="10263" max="10263" width="4.6640625" style="1" customWidth="1"/>
    <col min="10264" max="10264" width="3.6640625" style="1" customWidth="1"/>
    <col min="10265" max="10265" width="4.6640625" style="1" customWidth="1"/>
    <col min="10266" max="10267" width="3.6640625" style="1" customWidth="1"/>
    <col min="10268" max="10268" width="8.6640625" style="1" customWidth="1"/>
    <col min="10269" max="10278" width="3.6640625" style="1"/>
    <col min="10279" max="10280" width="0" style="1" hidden="1" customWidth="1"/>
    <col min="10281" max="10496" width="3.6640625" style="1"/>
    <col min="10497" max="10497" width="4.33203125" style="1" customWidth="1"/>
    <col min="10498" max="10518" width="3.6640625" style="1" customWidth="1"/>
    <col min="10519" max="10519" width="4.6640625" style="1" customWidth="1"/>
    <col min="10520" max="10520" width="3.6640625" style="1" customWidth="1"/>
    <col min="10521" max="10521" width="4.6640625" style="1" customWidth="1"/>
    <col min="10522" max="10523" width="3.6640625" style="1" customWidth="1"/>
    <col min="10524" max="10524" width="8.6640625" style="1" customWidth="1"/>
    <col min="10525" max="10534" width="3.6640625" style="1"/>
    <col min="10535" max="10536" width="0" style="1" hidden="1" customWidth="1"/>
    <col min="10537" max="10752" width="3.6640625" style="1"/>
    <col min="10753" max="10753" width="4.33203125" style="1" customWidth="1"/>
    <col min="10754" max="10774" width="3.6640625" style="1" customWidth="1"/>
    <col min="10775" max="10775" width="4.6640625" style="1" customWidth="1"/>
    <col min="10776" max="10776" width="3.6640625" style="1" customWidth="1"/>
    <col min="10777" max="10777" width="4.6640625" style="1" customWidth="1"/>
    <col min="10778" max="10779" width="3.6640625" style="1" customWidth="1"/>
    <col min="10780" max="10780" width="8.6640625" style="1" customWidth="1"/>
    <col min="10781" max="10790" width="3.6640625" style="1"/>
    <col min="10791" max="10792" width="0" style="1" hidden="1" customWidth="1"/>
    <col min="10793" max="11008" width="3.6640625" style="1"/>
    <col min="11009" max="11009" width="4.33203125" style="1" customWidth="1"/>
    <col min="11010" max="11030" width="3.6640625" style="1" customWidth="1"/>
    <col min="11031" max="11031" width="4.6640625" style="1" customWidth="1"/>
    <col min="11032" max="11032" width="3.6640625" style="1" customWidth="1"/>
    <col min="11033" max="11033" width="4.6640625" style="1" customWidth="1"/>
    <col min="11034" max="11035" width="3.6640625" style="1" customWidth="1"/>
    <col min="11036" max="11036" width="8.6640625" style="1" customWidth="1"/>
    <col min="11037" max="11046" width="3.6640625" style="1"/>
    <col min="11047" max="11048" width="0" style="1" hidden="1" customWidth="1"/>
    <col min="11049" max="11264" width="3.6640625" style="1"/>
    <col min="11265" max="11265" width="4.33203125" style="1" customWidth="1"/>
    <col min="11266" max="11286" width="3.6640625" style="1" customWidth="1"/>
    <col min="11287" max="11287" width="4.6640625" style="1" customWidth="1"/>
    <col min="11288" max="11288" width="3.6640625" style="1" customWidth="1"/>
    <col min="11289" max="11289" width="4.6640625" style="1" customWidth="1"/>
    <col min="11290" max="11291" width="3.6640625" style="1" customWidth="1"/>
    <col min="11292" max="11292" width="8.6640625" style="1" customWidth="1"/>
    <col min="11293" max="11302" width="3.6640625" style="1"/>
    <col min="11303" max="11304" width="0" style="1" hidden="1" customWidth="1"/>
    <col min="11305" max="11520" width="3.6640625" style="1"/>
    <col min="11521" max="11521" width="4.33203125" style="1" customWidth="1"/>
    <col min="11522" max="11542" width="3.6640625" style="1" customWidth="1"/>
    <col min="11543" max="11543" width="4.6640625" style="1" customWidth="1"/>
    <col min="11544" max="11544" width="3.6640625" style="1" customWidth="1"/>
    <col min="11545" max="11545" width="4.6640625" style="1" customWidth="1"/>
    <col min="11546" max="11547" width="3.6640625" style="1" customWidth="1"/>
    <col min="11548" max="11548" width="8.6640625" style="1" customWidth="1"/>
    <col min="11549" max="11558" width="3.6640625" style="1"/>
    <col min="11559" max="11560" width="0" style="1" hidden="1" customWidth="1"/>
    <col min="11561" max="11776" width="3.6640625" style="1"/>
    <col min="11777" max="11777" width="4.33203125" style="1" customWidth="1"/>
    <col min="11778" max="11798" width="3.6640625" style="1" customWidth="1"/>
    <col min="11799" max="11799" width="4.6640625" style="1" customWidth="1"/>
    <col min="11800" max="11800" width="3.6640625" style="1" customWidth="1"/>
    <col min="11801" max="11801" width="4.6640625" style="1" customWidth="1"/>
    <col min="11802" max="11803" width="3.6640625" style="1" customWidth="1"/>
    <col min="11804" max="11804" width="8.6640625" style="1" customWidth="1"/>
    <col min="11805" max="11814" width="3.6640625" style="1"/>
    <col min="11815" max="11816" width="0" style="1" hidden="1" customWidth="1"/>
    <col min="11817" max="12032" width="3.6640625" style="1"/>
    <col min="12033" max="12033" width="4.33203125" style="1" customWidth="1"/>
    <col min="12034" max="12054" width="3.6640625" style="1" customWidth="1"/>
    <col min="12055" max="12055" width="4.6640625" style="1" customWidth="1"/>
    <col min="12056" max="12056" width="3.6640625" style="1" customWidth="1"/>
    <col min="12057" max="12057" width="4.6640625" style="1" customWidth="1"/>
    <col min="12058" max="12059" width="3.6640625" style="1" customWidth="1"/>
    <col min="12060" max="12060" width="8.6640625" style="1" customWidth="1"/>
    <col min="12061" max="12070" width="3.6640625" style="1"/>
    <col min="12071" max="12072" width="0" style="1" hidden="1" customWidth="1"/>
    <col min="12073" max="12288" width="3.6640625" style="1"/>
    <col min="12289" max="12289" width="4.33203125" style="1" customWidth="1"/>
    <col min="12290" max="12310" width="3.6640625" style="1" customWidth="1"/>
    <col min="12311" max="12311" width="4.6640625" style="1" customWidth="1"/>
    <col min="12312" max="12312" width="3.6640625" style="1" customWidth="1"/>
    <col min="12313" max="12313" width="4.6640625" style="1" customWidth="1"/>
    <col min="12314" max="12315" width="3.6640625" style="1" customWidth="1"/>
    <col min="12316" max="12316" width="8.6640625" style="1" customWidth="1"/>
    <col min="12317" max="12326" width="3.6640625" style="1"/>
    <col min="12327" max="12328" width="0" style="1" hidden="1" customWidth="1"/>
    <col min="12329" max="12544" width="3.6640625" style="1"/>
    <col min="12545" max="12545" width="4.33203125" style="1" customWidth="1"/>
    <col min="12546" max="12566" width="3.6640625" style="1" customWidth="1"/>
    <col min="12567" max="12567" width="4.6640625" style="1" customWidth="1"/>
    <col min="12568" max="12568" width="3.6640625" style="1" customWidth="1"/>
    <col min="12569" max="12569" width="4.6640625" style="1" customWidth="1"/>
    <col min="12570" max="12571" width="3.6640625" style="1" customWidth="1"/>
    <col min="12572" max="12572" width="8.6640625" style="1" customWidth="1"/>
    <col min="12573" max="12582" width="3.6640625" style="1"/>
    <col min="12583" max="12584" width="0" style="1" hidden="1" customWidth="1"/>
    <col min="12585" max="12800" width="3.6640625" style="1"/>
    <col min="12801" max="12801" width="4.33203125" style="1" customWidth="1"/>
    <col min="12802" max="12822" width="3.6640625" style="1" customWidth="1"/>
    <col min="12823" max="12823" width="4.6640625" style="1" customWidth="1"/>
    <col min="12824" max="12824" width="3.6640625" style="1" customWidth="1"/>
    <col min="12825" max="12825" width="4.6640625" style="1" customWidth="1"/>
    <col min="12826" max="12827" width="3.6640625" style="1" customWidth="1"/>
    <col min="12828" max="12828" width="8.6640625" style="1" customWidth="1"/>
    <col min="12829" max="12838" width="3.6640625" style="1"/>
    <col min="12839" max="12840" width="0" style="1" hidden="1" customWidth="1"/>
    <col min="12841" max="13056" width="3.6640625" style="1"/>
    <col min="13057" max="13057" width="4.33203125" style="1" customWidth="1"/>
    <col min="13058" max="13078" width="3.6640625" style="1" customWidth="1"/>
    <col min="13079" max="13079" width="4.6640625" style="1" customWidth="1"/>
    <col min="13080" max="13080" width="3.6640625" style="1" customWidth="1"/>
    <col min="13081" max="13081" width="4.6640625" style="1" customWidth="1"/>
    <col min="13082" max="13083" width="3.6640625" style="1" customWidth="1"/>
    <col min="13084" max="13084" width="8.6640625" style="1" customWidth="1"/>
    <col min="13085" max="13094" width="3.6640625" style="1"/>
    <col min="13095" max="13096" width="0" style="1" hidden="1" customWidth="1"/>
    <col min="13097" max="13312" width="3.6640625" style="1"/>
    <col min="13313" max="13313" width="4.33203125" style="1" customWidth="1"/>
    <col min="13314" max="13334" width="3.6640625" style="1" customWidth="1"/>
    <col min="13335" max="13335" width="4.6640625" style="1" customWidth="1"/>
    <col min="13336" max="13336" width="3.6640625" style="1" customWidth="1"/>
    <col min="13337" max="13337" width="4.6640625" style="1" customWidth="1"/>
    <col min="13338" max="13339" width="3.6640625" style="1" customWidth="1"/>
    <col min="13340" max="13340" width="8.6640625" style="1" customWidth="1"/>
    <col min="13341" max="13350" width="3.6640625" style="1"/>
    <col min="13351" max="13352" width="0" style="1" hidden="1" customWidth="1"/>
    <col min="13353" max="13568" width="3.6640625" style="1"/>
    <col min="13569" max="13569" width="4.33203125" style="1" customWidth="1"/>
    <col min="13570" max="13590" width="3.6640625" style="1" customWidth="1"/>
    <col min="13591" max="13591" width="4.6640625" style="1" customWidth="1"/>
    <col min="13592" max="13592" width="3.6640625" style="1" customWidth="1"/>
    <col min="13593" max="13593" width="4.6640625" style="1" customWidth="1"/>
    <col min="13594" max="13595" width="3.6640625" style="1" customWidth="1"/>
    <col min="13596" max="13596" width="8.6640625" style="1" customWidth="1"/>
    <col min="13597" max="13606" width="3.6640625" style="1"/>
    <col min="13607" max="13608" width="0" style="1" hidden="1" customWidth="1"/>
    <col min="13609" max="13824" width="3.6640625" style="1"/>
    <col min="13825" max="13825" width="4.33203125" style="1" customWidth="1"/>
    <col min="13826" max="13846" width="3.6640625" style="1" customWidth="1"/>
    <col min="13847" max="13847" width="4.6640625" style="1" customWidth="1"/>
    <col min="13848" max="13848" width="3.6640625" style="1" customWidth="1"/>
    <col min="13849" max="13849" width="4.6640625" style="1" customWidth="1"/>
    <col min="13850" max="13851" width="3.6640625" style="1" customWidth="1"/>
    <col min="13852" max="13852" width="8.6640625" style="1" customWidth="1"/>
    <col min="13853" max="13862" width="3.6640625" style="1"/>
    <col min="13863" max="13864" width="0" style="1" hidden="1" customWidth="1"/>
    <col min="13865" max="14080" width="3.6640625" style="1"/>
    <col min="14081" max="14081" width="4.33203125" style="1" customWidth="1"/>
    <col min="14082" max="14102" width="3.6640625" style="1" customWidth="1"/>
    <col min="14103" max="14103" width="4.6640625" style="1" customWidth="1"/>
    <col min="14104" max="14104" width="3.6640625" style="1" customWidth="1"/>
    <col min="14105" max="14105" width="4.6640625" style="1" customWidth="1"/>
    <col min="14106" max="14107" width="3.6640625" style="1" customWidth="1"/>
    <col min="14108" max="14108" width="8.6640625" style="1" customWidth="1"/>
    <col min="14109" max="14118" width="3.6640625" style="1"/>
    <col min="14119" max="14120" width="0" style="1" hidden="1" customWidth="1"/>
    <col min="14121" max="14336" width="3.6640625" style="1"/>
    <col min="14337" max="14337" width="4.33203125" style="1" customWidth="1"/>
    <col min="14338" max="14358" width="3.6640625" style="1" customWidth="1"/>
    <col min="14359" max="14359" width="4.6640625" style="1" customWidth="1"/>
    <col min="14360" max="14360" width="3.6640625" style="1" customWidth="1"/>
    <col min="14361" max="14361" width="4.6640625" style="1" customWidth="1"/>
    <col min="14362" max="14363" width="3.6640625" style="1" customWidth="1"/>
    <col min="14364" max="14364" width="8.6640625" style="1" customWidth="1"/>
    <col min="14365" max="14374" width="3.6640625" style="1"/>
    <col min="14375" max="14376" width="0" style="1" hidden="1" customWidth="1"/>
    <col min="14377" max="14592" width="3.6640625" style="1"/>
    <col min="14593" max="14593" width="4.33203125" style="1" customWidth="1"/>
    <col min="14594" max="14614" width="3.6640625" style="1" customWidth="1"/>
    <col min="14615" max="14615" width="4.6640625" style="1" customWidth="1"/>
    <col min="14616" max="14616" width="3.6640625" style="1" customWidth="1"/>
    <col min="14617" max="14617" width="4.6640625" style="1" customWidth="1"/>
    <col min="14618" max="14619" width="3.6640625" style="1" customWidth="1"/>
    <col min="14620" max="14620" width="8.6640625" style="1" customWidth="1"/>
    <col min="14621" max="14630" width="3.6640625" style="1"/>
    <col min="14631" max="14632" width="0" style="1" hidden="1" customWidth="1"/>
    <col min="14633" max="14848" width="3.6640625" style="1"/>
    <col min="14849" max="14849" width="4.33203125" style="1" customWidth="1"/>
    <col min="14850" max="14870" width="3.6640625" style="1" customWidth="1"/>
    <col min="14871" max="14871" width="4.6640625" style="1" customWidth="1"/>
    <col min="14872" max="14872" width="3.6640625" style="1" customWidth="1"/>
    <col min="14873" max="14873" width="4.6640625" style="1" customWidth="1"/>
    <col min="14874" max="14875" width="3.6640625" style="1" customWidth="1"/>
    <col min="14876" max="14876" width="8.6640625" style="1" customWidth="1"/>
    <col min="14877" max="14886" width="3.6640625" style="1"/>
    <col min="14887" max="14888" width="0" style="1" hidden="1" customWidth="1"/>
    <col min="14889" max="15104" width="3.6640625" style="1"/>
    <col min="15105" max="15105" width="4.33203125" style="1" customWidth="1"/>
    <col min="15106" max="15126" width="3.6640625" style="1" customWidth="1"/>
    <col min="15127" max="15127" width="4.6640625" style="1" customWidth="1"/>
    <col min="15128" max="15128" width="3.6640625" style="1" customWidth="1"/>
    <col min="15129" max="15129" width="4.6640625" style="1" customWidth="1"/>
    <col min="15130" max="15131" width="3.6640625" style="1" customWidth="1"/>
    <col min="15132" max="15132" width="8.6640625" style="1" customWidth="1"/>
    <col min="15133" max="15142" width="3.6640625" style="1"/>
    <col min="15143" max="15144" width="0" style="1" hidden="1" customWidth="1"/>
    <col min="15145" max="15360" width="3.6640625" style="1"/>
    <col min="15361" max="15361" width="4.33203125" style="1" customWidth="1"/>
    <col min="15362" max="15382" width="3.6640625" style="1" customWidth="1"/>
    <col min="15383" max="15383" width="4.6640625" style="1" customWidth="1"/>
    <col min="15384" max="15384" width="3.6640625" style="1" customWidth="1"/>
    <col min="15385" max="15385" width="4.6640625" style="1" customWidth="1"/>
    <col min="15386" max="15387" width="3.6640625" style="1" customWidth="1"/>
    <col min="15388" max="15388" width="8.6640625" style="1" customWidth="1"/>
    <col min="15389" max="15398" width="3.6640625" style="1"/>
    <col min="15399" max="15400" width="0" style="1" hidden="1" customWidth="1"/>
    <col min="15401" max="15616" width="3.6640625" style="1"/>
    <col min="15617" max="15617" width="4.33203125" style="1" customWidth="1"/>
    <col min="15618" max="15638" width="3.6640625" style="1" customWidth="1"/>
    <col min="15639" max="15639" width="4.6640625" style="1" customWidth="1"/>
    <col min="15640" max="15640" width="3.6640625" style="1" customWidth="1"/>
    <col min="15641" max="15641" width="4.6640625" style="1" customWidth="1"/>
    <col min="15642" max="15643" width="3.6640625" style="1" customWidth="1"/>
    <col min="15644" max="15644" width="8.6640625" style="1" customWidth="1"/>
    <col min="15645" max="15654" width="3.6640625" style="1"/>
    <col min="15655" max="15656" width="0" style="1" hidden="1" customWidth="1"/>
    <col min="15657" max="15872" width="3.6640625" style="1"/>
    <col min="15873" max="15873" width="4.33203125" style="1" customWidth="1"/>
    <col min="15874" max="15894" width="3.6640625" style="1" customWidth="1"/>
    <col min="15895" max="15895" width="4.6640625" style="1" customWidth="1"/>
    <col min="15896" max="15896" width="3.6640625" style="1" customWidth="1"/>
    <col min="15897" max="15897" width="4.6640625" style="1" customWidth="1"/>
    <col min="15898" max="15899" width="3.6640625" style="1" customWidth="1"/>
    <col min="15900" max="15900" width="8.6640625" style="1" customWidth="1"/>
    <col min="15901" max="15910" width="3.6640625" style="1"/>
    <col min="15911" max="15912" width="0" style="1" hidden="1" customWidth="1"/>
    <col min="15913" max="16128" width="3.6640625" style="1"/>
    <col min="16129" max="16129" width="4.33203125" style="1" customWidth="1"/>
    <col min="16130" max="16150" width="3.6640625" style="1" customWidth="1"/>
    <col min="16151" max="16151" width="4.6640625" style="1" customWidth="1"/>
    <col min="16152" max="16152" width="3.6640625" style="1" customWidth="1"/>
    <col min="16153" max="16153" width="4.6640625" style="1" customWidth="1"/>
    <col min="16154" max="16155" width="3.6640625" style="1" customWidth="1"/>
    <col min="16156" max="16156" width="8.6640625" style="1" customWidth="1"/>
    <col min="16157" max="16166" width="3.6640625" style="1"/>
    <col min="16167" max="16168" width="0" style="1" hidden="1" customWidth="1"/>
    <col min="16169" max="16384" width="3.6640625" style="1"/>
  </cols>
  <sheetData>
    <row r="1" spans="1:29" ht="18.75" customHeight="1">
      <c r="B1" s="298"/>
      <c r="AA1" s="1" t="s">
        <v>370</v>
      </c>
    </row>
    <row r="2" spans="1:29" ht="9" customHeight="1"/>
    <row r="3" spans="1:29" ht="18.75" customHeight="1">
      <c r="A3" s="846" t="s">
        <v>371</v>
      </c>
      <c r="B3" s="846"/>
      <c r="C3" s="846"/>
      <c r="D3" s="846"/>
      <c r="E3" s="846"/>
      <c r="F3" s="846"/>
      <c r="G3" s="846"/>
      <c r="H3" s="846"/>
      <c r="I3" s="846"/>
      <c r="J3" s="846"/>
      <c r="K3" s="846"/>
      <c r="L3" s="846"/>
      <c r="M3" s="846"/>
      <c r="N3" s="846"/>
      <c r="O3" s="846"/>
      <c r="P3" s="846"/>
      <c r="Q3" s="846"/>
      <c r="R3" s="846"/>
      <c r="S3" s="846"/>
      <c r="T3" s="846"/>
      <c r="U3" s="846"/>
      <c r="V3" s="846"/>
      <c r="W3" s="846"/>
      <c r="X3" s="846"/>
      <c r="Y3" s="846"/>
      <c r="AA3" s="1" t="s">
        <v>183</v>
      </c>
    </row>
    <row r="4" spans="1:29" ht="9" customHeight="1"/>
    <row r="5" spans="1:29" ht="18.75" customHeight="1">
      <c r="L5" s="10"/>
      <c r="N5" s="73" t="s">
        <v>372</v>
      </c>
    </row>
    <row r="6" spans="1:29" ht="18.75" customHeight="1">
      <c r="N6" s="1251"/>
      <c r="O6" s="1251"/>
      <c r="P6" s="1251"/>
      <c r="Q6" s="1251"/>
      <c r="R6" s="1251"/>
      <c r="S6" s="1251"/>
      <c r="T6" s="1251"/>
      <c r="U6" s="1251"/>
      <c r="V6" s="1251"/>
      <c r="W6" s="1251"/>
      <c r="X6" s="1251"/>
      <c r="Y6" s="1251"/>
    </row>
    <row r="7" spans="1:29" ht="18.75" customHeight="1">
      <c r="A7" s="1" t="s">
        <v>373</v>
      </c>
      <c r="I7" s="147"/>
      <c r="J7" s="1" t="s">
        <v>374</v>
      </c>
      <c r="N7" s="19"/>
      <c r="O7" s="19"/>
      <c r="P7" s="19"/>
      <c r="Q7" s="19"/>
      <c r="R7" s="19"/>
      <c r="S7" s="19"/>
      <c r="T7" s="19"/>
      <c r="U7" s="19"/>
      <c r="V7" s="19"/>
      <c r="W7" s="19"/>
      <c r="X7" s="19"/>
      <c r="Y7" s="19"/>
    </row>
    <row r="8" spans="1:29" ht="18.75" customHeight="1">
      <c r="A8" s="1" t="s">
        <v>46</v>
      </c>
      <c r="B8" s="845" t="s">
        <v>375</v>
      </c>
      <c r="C8" s="845"/>
      <c r="D8" s="845"/>
      <c r="E8" s="845"/>
      <c r="F8" s="845"/>
      <c r="G8" s="845"/>
      <c r="H8" s="845"/>
      <c r="I8" s="845"/>
      <c r="J8" s="845"/>
      <c r="K8" s="845"/>
      <c r="L8" s="845"/>
      <c r="M8" s="845"/>
      <c r="N8" s="845"/>
      <c r="O8" s="845"/>
      <c r="P8" s="845"/>
      <c r="Q8" s="845"/>
      <c r="R8" s="845"/>
      <c r="S8" s="845"/>
      <c r="T8" s="845"/>
      <c r="U8" s="845"/>
      <c r="V8" s="845"/>
      <c r="W8" s="845"/>
      <c r="X8" s="845"/>
      <c r="Y8" s="845"/>
    </row>
    <row r="9" spans="1:29" ht="18.75" customHeight="1">
      <c r="B9" s="845"/>
      <c r="C9" s="845"/>
      <c r="D9" s="845"/>
      <c r="E9" s="845"/>
      <c r="F9" s="845"/>
      <c r="G9" s="845"/>
      <c r="H9" s="845"/>
      <c r="I9" s="845"/>
      <c r="J9" s="845"/>
      <c r="K9" s="845"/>
      <c r="L9" s="845"/>
      <c r="M9" s="845"/>
      <c r="N9" s="845"/>
      <c r="O9" s="845"/>
      <c r="P9" s="845"/>
      <c r="Q9" s="845"/>
      <c r="R9" s="845"/>
      <c r="S9" s="845"/>
      <c r="T9" s="845"/>
      <c r="U9" s="845"/>
      <c r="V9" s="845"/>
      <c r="W9" s="845"/>
      <c r="X9" s="845"/>
      <c r="Y9" s="845"/>
    </row>
    <row r="10" spans="1:29" ht="18.75" customHeight="1">
      <c r="N10" s="19"/>
      <c r="O10" s="19"/>
      <c r="P10" s="19"/>
      <c r="Q10" s="19"/>
      <c r="R10" s="19"/>
      <c r="S10" s="19"/>
      <c r="T10" s="19"/>
      <c r="U10" s="19"/>
      <c r="V10" s="19"/>
      <c r="W10" s="19"/>
      <c r="X10" s="19"/>
      <c r="Y10" s="19"/>
    </row>
    <row r="11" spans="1:29" ht="15" customHeight="1">
      <c r="A11" s="1" t="s">
        <v>376</v>
      </c>
    </row>
    <row r="12" spans="1:29" ht="15" customHeight="1">
      <c r="A12" s="1" t="s">
        <v>377</v>
      </c>
      <c r="AC12" s="1" t="s">
        <v>525</v>
      </c>
    </row>
    <row r="13" spans="1:29" ht="15" customHeight="1">
      <c r="B13" s="1228" t="s">
        <v>378</v>
      </c>
      <c r="C13" s="1229"/>
      <c r="D13" s="1229"/>
      <c r="E13" s="1229"/>
      <c r="F13" s="1229"/>
      <c r="G13" s="1229"/>
      <c r="H13" s="1229"/>
      <c r="I13" s="1229"/>
      <c r="J13" s="1229"/>
      <c r="K13" s="1229"/>
      <c r="L13" s="1230"/>
      <c r="M13" s="1234" t="s">
        <v>379</v>
      </c>
      <c r="N13" s="1235"/>
      <c r="O13" s="1235"/>
      <c r="P13" s="1235"/>
      <c r="Q13" s="1235"/>
      <c r="R13" s="1235"/>
      <c r="S13" s="1235"/>
      <c r="T13" s="1235"/>
      <c r="U13" s="1235"/>
      <c r="V13" s="1235"/>
      <c r="W13" s="1235"/>
      <c r="X13" s="1235"/>
      <c r="Y13" s="1236"/>
    </row>
    <row r="14" spans="1:29" ht="15" customHeight="1">
      <c r="B14" s="1231"/>
      <c r="C14" s="1232"/>
      <c r="D14" s="1232"/>
      <c r="E14" s="1232"/>
      <c r="F14" s="1232"/>
      <c r="G14" s="1232"/>
      <c r="H14" s="1232"/>
      <c r="I14" s="1232"/>
      <c r="J14" s="1232"/>
      <c r="K14" s="1232"/>
      <c r="L14" s="1233"/>
      <c r="M14" s="1234" t="s">
        <v>380</v>
      </c>
      <c r="N14" s="1235"/>
      <c r="O14" s="1235"/>
      <c r="P14" s="1236"/>
      <c r="Q14" s="1234" t="s">
        <v>381</v>
      </c>
      <c r="R14" s="1235"/>
      <c r="S14" s="1235"/>
      <c r="T14" s="1236"/>
      <c r="U14" s="1234" t="s">
        <v>382</v>
      </c>
      <c r="V14" s="1235"/>
      <c r="W14" s="1235"/>
      <c r="X14" s="1235"/>
      <c r="Y14" s="1236"/>
    </row>
    <row r="15" spans="1:29" ht="15" customHeight="1">
      <c r="B15" s="74" t="s">
        <v>383</v>
      </c>
      <c r="C15" s="53"/>
      <c r="D15" s="53"/>
      <c r="E15" s="53"/>
      <c r="F15" s="53"/>
      <c r="G15" s="53"/>
      <c r="H15" s="53"/>
      <c r="I15" s="53"/>
      <c r="J15" s="53"/>
      <c r="K15" s="53"/>
      <c r="L15" s="53"/>
      <c r="M15" s="1248"/>
      <c r="N15" s="1249"/>
      <c r="O15" s="1249"/>
      <c r="P15" s="148" t="s">
        <v>384</v>
      </c>
      <c r="Q15" s="1248"/>
      <c r="R15" s="1249"/>
      <c r="S15" s="1249"/>
      <c r="T15" s="23" t="s">
        <v>384</v>
      </c>
      <c r="U15" s="51" t="s">
        <v>385</v>
      </c>
      <c r="V15" s="1250">
        <f>SUM(M15+Q15)</f>
        <v>0</v>
      </c>
      <c r="W15" s="1250"/>
      <c r="X15" s="1250"/>
      <c r="Y15" s="23" t="s">
        <v>386</v>
      </c>
    </row>
    <row r="16" spans="1:29" ht="15" customHeight="1">
      <c r="B16" s="74" t="s">
        <v>387</v>
      </c>
      <c r="C16" s="53"/>
      <c r="D16" s="53"/>
      <c r="E16" s="53"/>
      <c r="F16" s="53"/>
      <c r="G16" s="53"/>
      <c r="H16" s="53"/>
      <c r="I16" s="53"/>
      <c r="J16" s="53"/>
      <c r="K16" s="53"/>
      <c r="L16" s="53"/>
      <c r="M16" s="1248"/>
      <c r="N16" s="1249"/>
      <c r="O16" s="1249"/>
      <c r="P16" s="148" t="s">
        <v>384</v>
      </c>
      <c r="Q16" s="1248"/>
      <c r="R16" s="1249"/>
      <c r="S16" s="1249"/>
      <c r="T16" s="23" t="s">
        <v>384</v>
      </c>
      <c r="U16" s="149"/>
      <c r="V16" s="1250">
        <f>SUM(M16+Q16)</f>
        <v>0</v>
      </c>
      <c r="W16" s="1250"/>
      <c r="X16" s="1250"/>
      <c r="Y16" s="23" t="s">
        <v>386</v>
      </c>
    </row>
    <row r="17" spans="1:25" ht="15" customHeight="1">
      <c r="B17" s="74" t="s">
        <v>388</v>
      </c>
      <c r="C17" s="53"/>
      <c r="D17" s="53"/>
      <c r="E17" s="53"/>
      <c r="F17" s="53"/>
      <c r="G17" s="53"/>
      <c r="H17" s="53"/>
      <c r="I17" s="53"/>
      <c r="J17" s="53"/>
      <c r="K17" s="53"/>
      <c r="L17" s="53"/>
      <c r="M17" s="1252">
        <f>SUM(M15:O16)</f>
        <v>0</v>
      </c>
      <c r="N17" s="1250"/>
      <c r="O17" s="1250"/>
      <c r="P17" s="148" t="s">
        <v>384</v>
      </c>
      <c r="Q17" s="1253">
        <f>SUM(Q15:S16)</f>
        <v>0</v>
      </c>
      <c r="R17" s="1254"/>
      <c r="S17" s="1254"/>
      <c r="T17" s="150" t="s">
        <v>384</v>
      </c>
      <c r="U17" s="151" t="s">
        <v>389</v>
      </c>
      <c r="V17" s="1254">
        <f>SUM(V15:X16)</f>
        <v>0</v>
      </c>
      <c r="W17" s="1254"/>
      <c r="X17" s="1254"/>
      <c r="Y17" s="23" t="s">
        <v>386</v>
      </c>
    </row>
    <row r="18" spans="1:25" ht="12" customHeight="1">
      <c r="B18" s="73" t="s">
        <v>390</v>
      </c>
      <c r="C18" s="92"/>
      <c r="D18" s="92"/>
      <c r="E18" s="92"/>
      <c r="F18" s="92"/>
      <c r="G18" s="92"/>
      <c r="H18" s="92"/>
      <c r="I18" s="92"/>
      <c r="J18" s="92"/>
      <c r="K18" s="92"/>
      <c r="L18" s="92"/>
      <c r="M18" s="92"/>
      <c r="N18" s="62"/>
      <c r="O18" s="62"/>
      <c r="P18" s="62"/>
      <c r="Q18" s="62"/>
      <c r="R18" s="62"/>
      <c r="S18" s="62"/>
      <c r="T18" s="62"/>
      <c r="U18" s="62"/>
      <c r="V18" s="62"/>
      <c r="W18" s="62"/>
      <c r="X18" s="62"/>
      <c r="Y18" s="62"/>
    </row>
    <row r="19" spans="1:25" ht="12" customHeight="1">
      <c r="B19" s="1165" t="s">
        <v>391</v>
      </c>
      <c r="C19" s="1204"/>
      <c r="D19" s="1204"/>
      <c r="E19" s="1204"/>
      <c r="F19" s="1204"/>
      <c r="G19" s="1204"/>
      <c r="H19" s="1204"/>
      <c r="I19" s="1204"/>
      <c r="J19" s="1204"/>
      <c r="K19" s="1204"/>
      <c r="L19" s="1204"/>
      <c r="M19" s="1204"/>
      <c r="N19" s="1204"/>
      <c r="O19" s="1204"/>
      <c r="P19" s="1204"/>
      <c r="Q19" s="1204"/>
      <c r="R19" s="1204"/>
      <c r="S19" s="1204"/>
      <c r="T19" s="1204"/>
      <c r="U19" s="1204"/>
      <c r="V19" s="1204"/>
      <c r="W19" s="1204"/>
      <c r="X19" s="1204"/>
      <c r="Y19" s="1204"/>
    </row>
    <row r="20" spans="1:25" ht="12" customHeight="1">
      <c r="C20" s="73" t="s">
        <v>392</v>
      </c>
    </row>
    <row r="21" spans="1:25" ht="9" customHeight="1"/>
    <row r="22" spans="1:25" ht="15" customHeight="1">
      <c r="A22" s="1" t="s">
        <v>393</v>
      </c>
    </row>
    <row r="23" spans="1:25" ht="15" customHeight="1">
      <c r="B23" s="1" t="s">
        <v>394</v>
      </c>
    </row>
    <row r="24" spans="1:25" ht="15" customHeight="1">
      <c r="B24" s="74" t="s">
        <v>395</v>
      </c>
      <c r="C24" s="75"/>
      <c r="D24" s="75"/>
      <c r="E24" s="75"/>
      <c r="F24" s="75"/>
      <c r="G24" s="75"/>
      <c r="H24" s="75"/>
      <c r="I24" s="76"/>
      <c r="J24" s="1243">
        <f>M17</f>
        <v>0</v>
      </c>
      <c r="K24" s="1244"/>
      <c r="L24" s="1244"/>
      <c r="M24" s="1244"/>
      <c r="N24" s="57" t="s">
        <v>386</v>
      </c>
      <c r="O24" s="74" t="s">
        <v>396</v>
      </c>
      <c r="P24" s="53"/>
      <c r="Q24" s="53"/>
      <c r="R24" s="57"/>
      <c r="S24" s="94" t="s">
        <v>397</v>
      </c>
      <c r="T24" s="1239">
        <f>ROUND(J24/12,3)</f>
        <v>0</v>
      </c>
      <c r="U24" s="1239"/>
      <c r="V24" s="1239"/>
      <c r="W24" s="1239"/>
      <c r="X24" s="1239"/>
      <c r="Y24" s="57" t="s">
        <v>386</v>
      </c>
    </row>
    <row r="25" spans="1:25" ht="15" customHeight="1">
      <c r="B25" s="74" t="s">
        <v>398</v>
      </c>
      <c r="C25" s="75"/>
      <c r="D25" s="75"/>
      <c r="E25" s="75"/>
      <c r="F25" s="75"/>
      <c r="G25" s="75"/>
      <c r="H25" s="75"/>
      <c r="I25" s="76"/>
      <c r="J25" s="1243">
        <f>Q17</f>
        <v>0</v>
      </c>
      <c r="K25" s="1244"/>
      <c r="L25" s="1244"/>
      <c r="M25" s="1244"/>
      <c r="N25" s="57" t="s">
        <v>386</v>
      </c>
      <c r="O25" s="74" t="s">
        <v>396</v>
      </c>
      <c r="P25" s="53"/>
      <c r="Q25" s="53"/>
      <c r="R25" s="57"/>
      <c r="S25" s="94" t="s">
        <v>399</v>
      </c>
      <c r="T25" s="1239">
        <f>ROUND(J25/12,3)</f>
        <v>0</v>
      </c>
      <c r="U25" s="1239"/>
      <c r="V25" s="1239"/>
      <c r="W25" s="1239"/>
      <c r="X25" s="1239"/>
      <c r="Y25" s="57" t="s">
        <v>386</v>
      </c>
    </row>
    <row r="26" spans="1:25" ht="15" customHeight="1">
      <c r="B26" s="79"/>
      <c r="C26" s="79"/>
      <c r="D26" s="79"/>
      <c r="E26" s="79"/>
      <c r="F26" s="80"/>
      <c r="G26" s="80"/>
      <c r="H26" s="62"/>
      <c r="I26" s="79"/>
      <c r="J26" s="79"/>
      <c r="K26" s="79"/>
      <c r="L26" s="79"/>
      <c r="M26" s="74"/>
      <c r="N26" s="53"/>
      <c r="O26" s="53"/>
      <c r="P26" s="53" t="s">
        <v>382</v>
      </c>
      <c r="Q26" s="132"/>
      <c r="R26" s="51"/>
      <c r="S26" s="132"/>
      <c r="T26" s="152"/>
      <c r="U26" s="1245">
        <f>SUM(T24:X25)</f>
        <v>0</v>
      </c>
      <c r="V26" s="1246"/>
      <c r="W26" s="1246"/>
      <c r="X26" s="1246"/>
      <c r="Y26" s="57" t="s">
        <v>386</v>
      </c>
    </row>
    <row r="27" spans="1:25" ht="15" customHeight="1">
      <c r="B27" s="19"/>
      <c r="C27" s="19"/>
      <c r="D27" s="19"/>
      <c r="E27" s="19"/>
      <c r="F27" s="82"/>
      <c r="G27" s="82"/>
      <c r="I27" s="19"/>
      <c r="J27" s="19"/>
      <c r="K27" s="19"/>
      <c r="L27" s="19"/>
      <c r="M27" s="74" t="s">
        <v>400</v>
      </c>
      <c r="N27" s="53"/>
      <c r="O27" s="53"/>
      <c r="P27" s="53"/>
      <c r="Q27" s="132"/>
      <c r="R27" s="51"/>
      <c r="S27" s="132"/>
      <c r="T27" s="94" t="s">
        <v>401</v>
      </c>
      <c r="U27" s="1247">
        <f>ROUND(IF(T24=0,IF(J25=0,0,T25),IF(J25=0,T24,(T24+T25)/2)),0)</f>
        <v>0</v>
      </c>
      <c r="V27" s="1238"/>
      <c r="W27" s="1238"/>
      <c r="X27" s="1238"/>
      <c r="Y27" s="57" t="s">
        <v>384</v>
      </c>
    </row>
    <row r="28" spans="1:25" ht="9" customHeight="1"/>
    <row r="29" spans="1:25" ht="15" customHeight="1">
      <c r="B29" s="1" t="s">
        <v>402</v>
      </c>
      <c r="T29" s="19"/>
    </row>
    <row r="30" spans="1:25" ht="15" customHeight="1">
      <c r="B30" s="74" t="s">
        <v>395</v>
      </c>
      <c r="C30" s="75"/>
      <c r="D30" s="75"/>
      <c r="E30" s="75"/>
      <c r="F30" s="75"/>
      <c r="G30" s="75"/>
      <c r="H30" s="75"/>
      <c r="I30" s="76"/>
      <c r="J30" s="1237">
        <f>M15</f>
        <v>0</v>
      </c>
      <c r="K30" s="1238"/>
      <c r="L30" s="1238"/>
      <c r="M30" s="1238"/>
      <c r="N30" s="57" t="s">
        <v>386</v>
      </c>
      <c r="O30" s="74" t="s">
        <v>396</v>
      </c>
      <c r="P30" s="53"/>
      <c r="Q30" s="53"/>
      <c r="R30" s="57"/>
      <c r="S30" s="94" t="s">
        <v>403</v>
      </c>
      <c r="T30" s="1239">
        <f>ROUND(J30/12,3)</f>
        <v>0</v>
      </c>
      <c r="U30" s="1239"/>
      <c r="V30" s="1239"/>
      <c r="W30" s="1239"/>
      <c r="X30" s="1239"/>
      <c r="Y30" s="57" t="s">
        <v>386</v>
      </c>
    </row>
    <row r="31" spans="1:25" ht="15" customHeight="1">
      <c r="B31" s="74" t="s">
        <v>398</v>
      </c>
      <c r="C31" s="75"/>
      <c r="D31" s="75"/>
      <c r="E31" s="75"/>
      <c r="F31" s="75"/>
      <c r="G31" s="75"/>
      <c r="H31" s="75"/>
      <c r="I31" s="76"/>
      <c r="J31" s="1237">
        <f>Q15</f>
        <v>0</v>
      </c>
      <c r="K31" s="1238"/>
      <c r="L31" s="1238"/>
      <c r="M31" s="1238"/>
      <c r="N31" s="57" t="s">
        <v>386</v>
      </c>
      <c r="O31" s="74" t="s">
        <v>396</v>
      </c>
      <c r="P31" s="53"/>
      <c r="Q31" s="53"/>
      <c r="R31" s="57"/>
      <c r="S31" s="94" t="s">
        <v>404</v>
      </c>
      <c r="T31" s="1239">
        <f>ROUND(J31/12,3)</f>
        <v>0</v>
      </c>
      <c r="U31" s="1239"/>
      <c r="V31" s="1239"/>
      <c r="W31" s="1239"/>
      <c r="X31" s="1239"/>
      <c r="Y31" s="57" t="s">
        <v>386</v>
      </c>
    </row>
    <row r="32" spans="1:25" ht="12" customHeight="1">
      <c r="B32" s="1240" t="s">
        <v>405</v>
      </c>
      <c r="C32" s="1240"/>
      <c r="D32" s="1240"/>
      <c r="E32" s="1240"/>
      <c r="F32" s="1240"/>
      <c r="G32" s="1240"/>
      <c r="H32" s="1240"/>
      <c r="I32" s="1240"/>
      <c r="J32" s="1240"/>
      <c r="K32" s="1240"/>
      <c r="L32" s="1240"/>
      <c r="M32" s="1240"/>
      <c r="N32" s="1240"/>
      <c r="O32" s="1240"/>
      <c r="P32" s="1240"/>
      <c r="Q32" s="1240"/>
      <c r="R32" s="1240"/>
      <c r="S32" s="1240"/>
      <c r="T32" s="1240"/>
      <c r="U32" s="1240"/>
      <c r="V32" s="1240"/>
      <c r="W32" s="1240"/>
      <c r="X32" s="1240"/>
      <c r="Y32" s="1240"/>
    </row>
    <row r="33" spans="1:25" ht="12" customHeight="1">
      <c r="B33" s="1098"/>
      <c r="C33" s="1098"/>
      <c r="D33" s="1098"/>
      <c r="E33" s="1098"/>
      <c r="F33" s="1098"/>
      <c r="G33" s="1098"/>
      <c r="H33" s="1098"/>
      <c r="I33" s="1098"/>
      <c r="J33" s="1098"/>
      <c r="K33" s="1098"/>
      <c r="L33" s="1098"/>
      <c r="M33" s="1098"/>
      <c r="N33" s="1098"/>
      <c r="O33" s="1098"/>
      <c r="P33" s="1098"/>
      <c r="Q33" s="1098"/>
      <c r="R33" s="1098"/>
      <c r="S33" s="1098"/>
      <c r="T33" s="1098"/>
      <c r="U33" s="1098"/>
      <c r="V33" s="1098"/>
      <c r="W33" s="1098"/>
      <c r="X33" s="1098"/>
      <c r="Y33" s="1098"/>
    </row>
    <row r="34" spans="1:25" ht="12" customHeight="1">
      <c r="B34" s="1241" t="s">
        <v>406</v>
      </c>
      <c r="C34" s="1241"/>
      <c r="D34" s="1241"/>
      <c r="E34" s="1241"/>
      <c r="F34" s="1241"/>
      <c r="G34" s="1241"/>
      <c r="H34" s="1241"/>
      <c r="I34" s="1241"/>
      <c r="J34" s="1241"/>
      <c r="K34" s="1241"/>
      <c r="L34" s="1241"/>
      <c r="M34" s="1241"/>
      <c r="N34" s="1241"/>
      <c r="O34" s="1241"/>
      <c r="P34" s="1241"/>
      <c r="Q34" s="1241"/>
      <c r="R34" s="1241"/>
      <c r="S34" s="1241"/>
      <c r="T34" s="1241"/>
      <c r="U34" s="1241"/>
      <c r="V34" s="1241"/>
      <c r="W34" s="1241"/>
      <c r="X34" s="1241"/>
      <c r="Y34" s="1241"/>
    </row>
    <row r="35" spans="1:25" ht="12" customHeight="1">
      <c r="B35" s="1242"/>
      <c r="C35" s="1242"/>
      <c r="D35" s="1242"/>
      <c r="E35" s="1242"/>
      <c r="F35" s="1242"/>
      <c r="G35" s="1242"/>
      <c r="H35" s="1242"/>
      <c r="I35" s="1242"/>
      <c r="J35" s="1242"/>
      <c r="K35" s="1242"/>
      <c r="L35" s="1242"/>
      <c r="M35" s="1242"/>
      <c r="N35" s="1242"/>
      <c r="O35" s="1242"/>
      <c r="P35" s="1242"/>
      <c r="Q35" s="1242"/>
      <c r="R35" s="1242"/>
      <c r="S35" s="1242"/>
      <c r="T35" s="1242"/>
      <c r="U35" s="1242"/>
      <c r="V35" s="1242"/>
      <c r="W35" s="1242"/>
      <c r="X35" s="1242"/>
      <c r="Y35" s="1242"/>
    </row>
    <row r="36" spans="1:25" ht="9" customHeight="1">
      <c r="A36" s="73"/>
    </row>
    <row r="37" spans="1:25" ht="15" customHeight="1">
      <c r="A37" s="1" t="s">
        <v>407</v>
      </c>
    </row>
    <row r="38" spans="1:25" ht="15" customHeight="1">
      <c r="B38" s="74" t="s">
        <v>408</v>
      </c>
      <c r="C38" s="75"/>
      <c r="D38" s="75"/>
      <c r="E38" s="75"/>
      <c r="F38" s="75"/>
      <c r="G38" s="75"/>
      <c r="H38" s="75"/>
      <c r="I38" s="76"/>
      <c r="J38" s="1219"/>
      <c r="K38" s="1220"/>
      <c r="L38" s="1220"/>
      <c r="M38" s="1220"/>
      <c r="N38" s="57" t="s">
        <v>386</v>
      </c>
      <c r="O38" s="77" t="s">
        <v>409</v>
      </c>
      <c r="P38" s="53"/>
      <c r="Q38" s="53"/>
      <c r="R38" s="53"/>
      <c r="S38" s="133"/>
      <c r="T38" s="78"/>
      <c r="U38" s="1221"/>
      <c r="V38" s="1222"/>
      <c r="W38" s="1222"/>
      <c r="X38" s="1222"/>
      <c r="Y38" s="57" t="s">
        <v>386</v>
      </c>
    </row>
    <row r="39" spans="1:25" ht="15" customHeight="1">
      <c r="B39" s="74" t="s">
        <v>410</v>
      </c>
      <c r="C39" s="75"/>
      <c r="D39" s="75"/>
      <c r="E39" s="75"/>
      <c r="F39" s="75"/>
      <c r="G39" s="75"/>
      <c r="H39" s="75"/>
      <c r="I39" s="76"/>
      <c r="J39" s="1219"/>
      <c r="K39" s="1220"/>
      <c r="L39" s="1220"/>
      <c r="M39" s="1220"/>
      <c r="N39" s="57" t="s">
        <v>386</v>
      </c>
      <c r="O39" s="77" t="s">
        <v>411</v>
      </c>
      <c r="P39" s="53"/>
      <c r="Q39" s="53"/>
      <c r="R39" s="53"/>
      <c r="S39" s="133"/>
      <c r="T39" s="78"/>
      <c r="U39" s="1221"/>
      <c r="V39" s="1222"/>
      <c r="W39" s="1222"/>
      <c r="X39" s="1222"/>
      <c r="Y39" s="57" t="s">
        <v>386</v>
      </c>
    </row>
    <row r="40" spans="1:25" ht="15" customHeight="1">
      <c r="B40" s="79"/>
      <c r="C40" s="79"/>
      <c r="D40" s="79"/>
      <c r="E40" s="79"/>
      <c r="F40" s="80"/>
      <c r="G40" s="80"/>
      <c r="H40" s="62"/>
      <c r="I40" s="79"/>
      <c r="J40" s="79"/>
      <c r="K40" s="79"/>
      <c r="L40" s="79"/>
      <c r="M40" s="74"/>
      <c r="N40" s="53"/>
      <c r="O40" s="53"/>
      <c r="P40" s="53" t="s">
        <v>382</v>
      </c>
      <c r="Q40" s="132"/>
      <c r="R40" s="51"/>
      <c r="S40" s="132"/>
      <c r="T40" s="81"/>
      <c r="U40" s="1223">
        <f>SUM(U38:X39)</f>
        <v>0</v>
      </c>
      <c r="V40" s="1224"/>
      <c r="W40" s="1224"/>
      <c r="X40" s="1224"/>
      <c r="Y40" s="57" t="s">
        <v>386</v>
      </c>
    </row>
    <row r="41" spans="1:25" ht="15" customHeight="1">
      <c r="B41" s="19"/>
      <c r="C41" s="19"/>
      <c r="D41" s="19"/>
      <c r="E41" s="19"/>
      <c r="F41" s="82"/>
      <c r="G41" s="82"/>
      <c r="I41" s="19"/>
      <c r="J41" s="19"/>
      <c r="K41" s="19"/>
      <c r="L41" s="19"/>
      <c r="M41" s="83" t="s">
        <v>412</v>
      </c>
      <c r="N41" s="53"/>
      <c r="O41" s="53"/>
      <c r="P41" s="53"/>
      <c r="Q41" s="132"/>
      <c r="R41" s="51"/>
      <c r="S41" s="132"/>
      <c r="T41" s="133"/>
      <c r="U41" s="1225" t="e">
        <f>ROUNDDOWN(U40/(J38+J39),3)</f>
        <v>#DIV/0!</v>
      </c>
      <c r="V41" s="1226"/>
      <c r="W41" s="1226"/>
      <c r="X41" s="1226"/>
      <c r="Y41" s="57"/>
    </row>
    <row r="42" spans="1:25" ht="6" customHeight="1">
      <c r="B42" s="19"/>
      <c r="C42" s="19"/>
      <c r="D42" s="19"/>
      <c r="E42" s="19"/>
      <c r="F42" s="82"/>
      <c r="G42" s="82"/>
      <c r="I42" s="19"/>
      <c r="J42" s="19"/>
      <c r="K42" s="19"/>
      <c r="L42" s="19"/>
      <c r="M42" s="12"/>
      <c r="Q42" s="19"/>
      <c r="R42" s="130"/>
      <c r="S42" s="19"/>
      <c r="T42" s="19"/>
      <c r="U42" s="84"/>
      <c r="V42" s="85"/>
      <c r="W42" s="85"/>
      <c r="X42" s="85"/>
    </row>
    <row r="43" spans="1:25" ht="12" customHeight="1">
      <c r="B43" s="1227" t="s">
        <v>413</v>
      </c>
      <c r="C43" s="1227"/>
      <c r="D43" s="1227"/>
      <c r="E43" s="1227"/>
      <c r="F43" s="1227"/>
      <c r="G43" s="1227"/>
      <c r="H43" s="1227"/>
      <c r="I43" s="1227"/>
      <c r="J43" s="1227"/>
      <c r="K43" s="1227"/>
      <c r="L43" s="1227"/>
      <c r="M43" s="1227"/>
      <c r="N43" s="1227"/>
      <c r="O43" s="1227"/>
      <c r="P43" s="1227"/>
      <c r="Q43" s="1227"/>
      <c r="R43" s="1227"/>
      <c r="S43" s="1227"/>
      <c r="T43" s="1227"/>
      <c r="U43" s="1227"/>
      <c r="V43" s="1227"/>
      <c r="W43" s="1227"/>
      <c r="X43" s="1227"/>
      <c r="Y43" s="1227"/>
    </row>
    <row r="44" spans="1:25" ht="12" customHeight="1">
      <c r="B44" s="131"/>
      <c r="C44" s="131"/>
      <c r="D44" s="131"/>
      <c r="E44" s="131"/>
      <c r="F44" s="131"/>
      <c r="G44" s="131"/>
      <c r="H44" s="131"/>
      <c r="I44" s="131"/>
      <c r="J44" s="131"/>
      <c r="K44" s="131"/>
      <c r="L44" s="131"/>
      <c r="M44" s="131"/>
      <c r="N44" s="131"/>
      <c r="O44" s="131"/>
      <c r="P44" s="131"/>
      <c r="Q44" s="131"/>
      <c r="R44" s="131"/>
      <c r="S44" s="131"/>
      <c r="T44" s="131"/>
      <c r="U44" s="131"/>
      <c r="V44" s="131"/>
      <c r="W44" s="131"/>
      <c r="X44" s="131"/>
      <c r="Y44" s="131"/>
    </row>
    <row r="45" spans="1:25" ht="15" customHeight="1">
      <c r="A45" s="1" t="s">
        <v>414</v>
      </c>
    </row>
    <row r="46" spans="1:25" ht="15" customHeight="1">
      <c r="B46" s="1228" t="s">
        <v>378</v>
      </c>
      <c r="C46" s="1229"/>
      <c r="D46" s="1229"/>
      <c r="E46" s="1229"/>
      <c r="F46" s="1229"/>
      <c r="G46" s="1229"/>
      <c r="H46" s="1229"/>
      <c r="I46" s="1229"/>
      <c r="J46" s="1229"/>
      <c r="K46" s="1229"/>
      <c r="L46" s="1230"/>
      <c r="M46" s="1234" t="s">
        <v>379</v>
      </c>
      <c r="N46" s="1235"/>
      <c r="O46" s="1235"/>
      <c r="P46" s="1235"/>
      <c r="Q46" s="1235"/>
      <c r="R46" s="1235"/>
      <c r="S46" s="1235"/>
      <c r="T46" s="1235"/>
      <c r="U46" s="1235"/>
      <c r="V46" s="1235"/>
      <c r="W46" s="1235"/>
      <c r="X46" s="1235"/>
      <c r="Y46" s="1236"/>
    </row>
    <row r="47" spans="1:25" ht="15" customHeight="1">
      <c r="B47" s="1231"/>
      <c r="C47" s="1232"/>
      <c r="D47" s="1232"/>
      <c r="E47" s="1232"/>
      <c r="F47" s="1232"/>
      <c r="G47" s="1232"/>
      <c r="H47" s="1232"/>
      <c r="I47" s="1232"/>
      <c r="J47" s="1232"/>
      <c r="K47" s="1232"/>
      <c r="L47" s="1233"/>
      <c r="M47" s="1234" t="s">
        <v>380</v>
      </c>
      <c r="N47" s="1235"/>
      <c r="O47" s="1235"/>
      <c r="P47" s="1236"/>
      <c r="Q47" s="1234" t="s">
        <v>381</v>
      </c>
      <c r="R47" s="1235"/>
      <c r="S47" s="1235"/>
      <c r="T47" s="1236"/>
      <c r="U47" s="1234" t="s">
        <v>382</v>
      </c>
      <c r="V47" s="1235"/>
      <c r="W47" s="1235"/>
      <c r="X47" s="1235"/>
      <c r="Y47" s="1236"/>
    </row>
    <row r="48" spans="1:25" ht="15" customHeight="1">
      <c r="B48" s="61" t="s">
        <v>383</v>
      </c>
      <c r="C48" s="62"/>
      <c r="D48" s="62"/>
      <c r="E48" s="62"/>
      <c r="F48" s="62"/>
      <c r="G48" s="62"/>
      <c r="H48" s="62"/>
      <c r="I48" s="62"/>
      <c r="J48" s="62"/>
      <c r="K48" s="62"/>
      <c r="L48" s="62"/>
      <c r="M48" s="1211">
        <f>M15</f>
        <v>0</v>
      </c>
      <c r="N48" s="1212"/>
      <c r="O48" s="1212"/>
      <c r="P48" s="86" t="s">
        <v>384</v>
      </c>
      <c r="Q48" s="1211">
        <f>Q15</f>
        <v>0</v>
      </c>
      <c r="R48" s="1212"/>
      <c r="S48" s="1212"/>
      <c r="T48" s="87" t="s">
        <v>384</v>
      </c>
      <c r="U48" s="88" t="s">
        <v>385</v>
      </c>
      <c r="V48" s="1212">
        <f>V15</f>
        <v>0</v>
      </c>
      <c r="W48" s="1212"/>
      <c r="X48" s="1212"/>
      <c r="Y48" s="87" t="s">
        <v>386</v>
      </c>
    </row>
    <row r="49" spans="1:25" ht="15" customHeight="1">
      <c r="B49" s="1213" t="s">
        <v>415</v>
      </c>
      <c r="C49" s="1214"/>
      <c r="D49" s="1214"/>
      <c r="E49" s="1214"/>
      <c r="F49" s="1214"/>
      <c r="G49" s="1214"/>
      <c r="H49" s="1214"/>
      <c r="I49" s="1214"/>
      <c r="J49" s="1214"/>
      <c r="K49" s="1214"/>
      <c r="L49" s="1215"/>
      <c r="M49" s="1216"/>
      <c r="N49" s="1217"/>
      <c r="O49" s="1217"/>
      <c r="P49" s="89" t="s">
        <v>384</v>
      </c>
      <c r="Q49" s="1216"/>
      <c r="R49" s="1217"/>
      <c r="S49" s="1217"/>
      <c r="T49" s="90" t="s">
        <v>384</v>
      </c>
      <c r="U49" s="91" t="s">
        <v>416</v>
      </c>
      <c r="V49" s="1218">
        <f>M49+Q49</f>
        <v>0</v>
      </c>
      <c r="W49" s="1218"/>
      <c r="X49" s="1218"/>
      <c r="Y49" s="90" t="s">
        <v>384</v>
      </c>
    </row>
    <row r="50" spans="1:25" ht="12" customHeight="1">
      <c r="B50" s="73" t="s">
        <v>390</v>
      </c>
      <c r="C50" s="92"/>
      <c r="D50" s="92"/>
      <c r="E50" s="92"/>
      <c r="F50" s="92"/>
      <c r="G50" s="92"/>
      <c r="H50" s="92"/>
      <c r="I50" s="92"/>
      <c r="J50" s="92"/>
      <c r="K50" s="92"/>
      <c r="L50" s="92"/>
      <c r="M50" s="92"/>
      <c r="N50" s="62"/>
      <c r="O50" s="62"/>
      <c r="P50" s="62"/>
      <c r="Q50" s="62"/>
      <c r="R50" s="62"/>
      <c r="S50" s="62"/>
      <c r="T50" s="62"/>
      <c r="U50" s="62"/>
      <c r="V50" s="62"/>
      <c r="W50" s="62"/>
      <c r="X50" s="62"/>
      <c r="Y50" s="62"/>
    </row>
    <row r="51" spans="1:25" ht="12" customHeight="1">
      <c r="B51" s="1165" t="s">
        <v>391</v>
      </c>
      <c r="C51" s="1204"/>
      <c r="D51" s="1204"/>
      <c r="E51" s="1204"/>
      <c r="F51" s="1204"/>
      <c r="G51" s="1204"/>
      <c r="H51" s="1204"/>
      <c r="I51" s="1204"/>
      <c r="J51" s="1204"/>
      <c r="K51" s="1204"/>
      <c r="L51" s="1204"/>
      <c r="M51" s="1204"/>
      <c r="N51" s="1204"/>
      <c r="O51" s="1204"/>
      <c r="P51" s="1204"/>
      <c r="Q51" s="1204"/>
      <c r="R51" s="1204"/>
      <c r="S51" s="1204"/>
      <c r="T51" s="1204"/>
      <c r="U51" s="1204"/>
      <c r="V51" s="1204"/>
      <c r="W51" s="1204"/>
      <c r="X51" s="1204"/>
      <c r="Y51" s="1204"/>
    </row>
    <row r="52" spans="1:25" ht="12" customHeight="1">
      <c r="C52" s="73" t="s">
        <v>392</v>
      </c>
    </row>
    <row r="53" spans="1:25" ht="12" customHeight="1">
      <c r="C53" s="73"/>
    </row>
    <row r="54" spans="1:25" ht="15" customHeight="1">
      <c r="A54" s="1" t="s">
        <v>417</v>
      </c>
    </row>
    <row r="55" spans="1:25" ht="15" customHeight="1">
      <c r="P55" s="93"/>
      <c r="Q55" s="1205" t="s">
        <v>418</v>
      </c>
      <c r="R55" s="1206"/>
      <c r="S55" s="1207"/>
      <c r="T55" s="94" t="s">
        <v>419</v>
      </c>
      <c r="U55" s="1208"/>
      <c r="V55" s="1208"/>
      <c r="W55" s="1208"/>
      <c r="X55" s="1208"/>
      <c r="Y55" s="57" t="s">
        <v>420</v>
      </c>
    </row>
    <row r="56" spans="1:25" ht="15" customHeight="1">
      <c r="Q56" s="19"/>
      <c r="R56" s="19"/>
      <c r="S56" s="19"/>
      <c r="T56" s="19"/>
    </row>
    <row r="57" spans="1:25" ht="15" customHeight="1">
      <c r="A57" s="1" t="s">
        <v>421</v>
      </c>
      <c r="V57" s="1209" t="s">
        <v>422</v>
      </c>
      <c r="W57" s="1209"/>
      <c r="X57" s="1209" t="s">
        <v>423</v>
      </c>
      <c r="Y57" s="1209"/>
    </row>
    <row r="58" spans="1:25" ht="15" customHeight="1">
      <c r="V58" s="1209"/>
      <c r="W58" s="1209"/>
      <c r="X58" s="1209"/>
      <c r="Y58" s="1209"/>
    </row>
    <row r="59" spans="1:25" ht="12" customHeight="1">
      <c r="B59" s="1196" t="s">
        <v>424</v>
      </c>
      <c r="C59" s="1210" t="s">
        <v>425</v>
      </c>
      <c r="D59" s="1210"/>
      <c r="E59" s="1210"/>
      <c r="F59" s="1210"/>
      <c r="G59" s="1210"/>
      <c r="H59" s="1210"/>
      <c r="I59" s="1210"/>
      <c r="J59" s="1210"/>
      <c r="K59" s="1210"/>
      <c r="L59" s="1210"/>
      <c r="M59" s="1210"/>
      <c r="N59" s="1210"/>
      <c r="O59" s="1210"/>
      <c r="P59" s="1210"/>
      <c r="Q59" s="1210"/>
      <c r="R59" s="1210"/>
      <c r="S59" s="1210"/>
      <c r="T59" s="1210"/>
      <c r="U59" s="1210"/>
      <c r="V59" s="1198"/>
      <c r="W59" s="1199"/>
      <c r="X59" s="1198"/>
      <c r="Y59" s="1199"/>
    </row>
    <row r="60" spans="1:25" ht="12" customHeight="1">
      <c r="B60" s="1196"/>
      <c r="C60" s="1210"/>
      <c r="D60" s="1210"/>
      <c r="E60" s="1210"/>
      <c r="F60" s="1210"/>
      <c r="G60" s="1210"/>
      <c r="H60" s="1210"/>
      <c r="I60" s="1210"/>
      <c r="J60" s="1210"/>
      <c r="K60" s="1210"/>
      <c r="L60" s="1210"/>
      <c r="M60" s="1210"/>
      <c r="N60" s="1210"/>
      <c r="O60" s="1210"/>
      <c r="P60" s="1210"/>
      <c r="Q60" s="1210"/>
      <c r="R60" s="1210"/>
      <c r="S60" s="1210"/>
      <c r="T60" s="1210"/>
      <c r="U60" s="1210"/>
      <c r="V60" s="1200"/>
      <c r="W60" s="1201"/>
      <c r="X60" s="1200"/>
      <c r="Y60" s="1201"/>
    </row>
    <row r="61" spans="1:25" ht="12" customHeight="1">
      <c r="B61" s="1196" t="s">
        <v>426</v>
      </c>
      <c r="C61" s="844" t="s">
        <v>427</v>
      </c>
      <c r="D61" s="844"/>
      <c r="E61" s="844"/>
      <c r="F61" s="844"/>
      <c r="G61" s="844"/>
      <c r="H61" s="844"/>
      <c r="I61" s="844"/>
      <c r="J61" s="844"/>
      <c r="K61" s="844"/>
      <c r="L61" s="844"/>
      <c r="M61" s="844"/>
      <c r="N61" s="844"/>
      <c r="O61" s="844"/>
      <c r="P61" s="844"/>
      <c r="Q61" s="844"/>
      <c r="R61" s="844"/>
      <c r="S61" s="844"/>
      <c r="T61" s="844"/>
      <c r="U61" s="1197"/>
      <c r="V61" s="1198"/>
      <c r="W61" s="1199"/>
      <c r="X61" s="1198"/>
      <c r="Y61" s="1199"/>
    </row>
    <row r="62" spans="1:25" ht="12" customHeight="1">
      <c r="B62" s="1196"/>
      <c r="C62" s="844"/>
      <c r="D62" s="844"/>
      <c r="E62" s="844"/>
      <c r="F62" s="844"/>
      <c r="G62" s="844"/>
      <c r="H62" s="844"/>
      <c r="I62" s="844"/>
      <c r="J62" s="844"/>
      <c r="K62" s="844"/>
      <c r="L62" s="844"/>
      <c r="M62" s="844"/>
      <c r="N62" s="844"/>
      <c r="O62" s="844"/>
      <c r="P62" s="844"/>
      <c r="Q62" s="844"/>
      <c r="R62" s="844"/>
      <c r="S62" s="844"/>
      <c r="T62" s="844"/>
      <c r="U62" s="1197"/>
      <c r="V62" s="1200"/>
      <c r="W62" s="1201"/>
      <c r="X62" s="1200"/>
      <c r="Y62" s="1201"/>
    </row>
    <row r="63" spans="1:25" ht="15" customHeight="1">
      <c r="Q63" s="19"/>
      <c r="R63" s="19"/>
      <c r="S63" s="19"/>
      <c r="T63" s="19"/>
    </row>
    <row r="64" spans="1:25" ht="12" customHeight="1">
      <c r="B64" s="153"/>
      <c r="N64" s="28"/>
      <c r="O64" s="28"/>
      <c r="P64" s="28"/>
      <c r="Q64" s="154"/>
      <c r="R64" s="19"/>
      <c r="S64" s="19"/>
      <c r="T64" s="18"/>
    </row>
    <row r="65" spans="1:40" ht="24.9" customHeight="1">
      <c r="A65" s="1114" t="s">
        <v>428</v>
      </c>
      <c r="B65" s="1114"/>
      <c r="C65" s="1114"/>
      <c r="D65" s="1114"/>
      <c r="E65" s="1114"/>
      <c r="F65" s="1114"/>
      <c r="G65" s="1114"/>
      <c r="H65" s="1114"/>
      <c r="I65" s="1114"/>
      <c r="J65" s="1114"/>
      <c r="K65" s="1114"/>
      <c r="L65" s="1114"/>
      <c r="M65" s="1114"/>
      <c r="N65" s="944" t="s">
        <v>429</v>
      </c>
      <c r="O65" s="904"/>
      <c r="P65" s="1173" t="s">
        <v>430</v>
      </c>
      <c r="Q65" s="1174"/>
      <c r="R65" s="1174"/>
      <c r="S65" s="1175"/>
      <c r="T65" s="149" t="s">
        <v>431</v>
      </c>
      <c r="U65" s="1176"/>
      <c r="V65" s="1177"/>
      <c r="W65" s="1177"/>
      <c r="X65" s="1178"/>
      <c r="Y65" s="57" t="s">
        <v>432</v>
      </c>
    </row>
    <row r="66" spans="1:40" ht="24.9" customHeight="1">
      <c r="A66" s="1114"/>
      <c r="B66" s="1114"/>
      <c r="C66" s="1114"/>
      <c r="D66" s="1114"/>
      <c r="E66" s="1114"/>
      <c r="F66" s="1114"/>
      <c r="G66" s="1114"/>
      <c r="H66" s="1114"/>
      <c r="I66" s="1114"/>
      <c r="J66" s="1114"/>
      <c r="K66" s="1114"/>
      <c r="L66" s="1114"/>
      <c r="M66" s="1114"/>
      <c r="N66" s="1202"/>
      <c r="O66" s="1203"/>
      <c r="P66" s="1173" t="s">
        <v>433</v>
      </c>
      <c r="Q66" s="1174"/>
      <c r="R66" s="1174"/>
      <c r="S66" s="1175"/>
      <c r="T66" s="149" t="s">
        <v>434</v>
      </c>
      <c r="U66" s="1176"/>
      <c r="V66" s="1177"/>
      <c r="W66" s="1177"/>
      <c r="X66" s="1178"/>
      <c r="Y66" s="57" t="s">
        <v>420</v>
      </c>
      <c r="AM66" s="155"/>
      <c r="AN66" s="155"/>
    </row>
    <row r="67" spans="1:40" ht="24.9" customHeight="1">
      <c r="A67" s="1114" t="s">
        <v>435</v>
      </c>
      <c r="B67" s="1114"/>
      <c r="C67" s="1114"/>
      <c r="D67" s="1114"/>
      <c r="E67" s="1114"/>
      <c r="F67" s="1114"/>
      <c r="G67" s="1114"/>
      <c r="H67" s="1114"/>
      <c r="I67" s="1114"/>
      <c r="J67" s="1114"/>
      <c r="K67" s="1114"/>
      <c r="L67" s="1114"/>
      <c r="M67" s="1114"/>
      <c r="N67" s="1195" t="s">
        <v>436</v>
      </c>
      <c r="O67" s="1170"/>
      <c r="P67" s="1173" t="s">
        <v>430</v>
      </c>
      <c r="Q67" s="1174"/>
      <c r="R67" s="1174"/>
      <c r="S67" s="1175"/>
      <c r="T67" s="149" t="s">
        <v>437</v>
      </c>
      <c r="U67" s="1176"/>
      <c r="V67" s="1177"/>
      <c r="W67" s="1177"/>
      <c r="X67" s="1178"/>
      <c r="Y67" s="57" t="s">
        <v>432</v>
      </c>
      <c r="AM67" s="155">
        <v>1</v>
      </c>
      <c r="AN67" s="155">
        <v>2</v>
      </c>
    </row>
    <row r="68" spans="1:40" ht="24.9" customHeight="1">
      <c r="A68" s="1114"/>
      <c r="B68" s="1114"/>
      <c r="C68" s="1114"/>
      <c r="D68" s="1114"/>
      <c r="E68" s="1114"/>
      <c r="F68" s="1114"/>
      <c r="G68" s="1114"/>
      <c r="H68" s="1114"/>
      <c r="I68" s="1114"/>
      <c r="J68" s="1114"/>
      <c r="K68" s="1114"/>
      <c r="L68" s="1114"/>
      <c r="M68" s="1114"/>
      <c r="N68" s="945"/>
      <c r="O68" s="905"/>
      <c r="P68" s="1173" t="s">
        <v>433</v>
      </c>
      <c r="Q68" s="1174"/>
      <c r="R68" s="1174"/>
      <c r="S68" s="1175"/>
      <c r="T68" s="149" t="s">
        <v>438</v>
      </c>
      <c r="U68" s="1176"/>
      <c r="V68" s="1177"/>
      <c r="W68" s="1177"/>
      <c r="X68" s="1178"/>
      <c r="Y68" s="57" t="s">
        <v>420</v>
      </c>
      <c r="AM68" s="155">
        <v>2</v>
      </c>
      <c r="AN68" s="155">
        <v>3</v>
      </c>
    </row>
    <row r="69" spans="1:40" ht="13.5" customHeight="1">
      <c r="A69" s="60"/>
      <c r="B69" s="60"/>
      <c r="C69" s="60"/>
      <c r="D69" s="60"/>
      <c r="E69" s="60"/>
      <c r="F69" s="60"/>
      <c r="G69" s="60"/>
      <c r="H69" s="60"/>
      <c r="I69" s="60"/>
      <c r="J69" s="60"/>
      <c r="K69" s="60"/>
      <c r="L69" s="60"/>
      <c r="M69" s="60"/>
      <c r="N69" s="154"/>
      <c r="O69" s="154"/>
      <c r="P69" s="154"/>
      <c r="Q69" s="154"/>
      <c r="R69" s="154"/>
      <c r="S69" s="154"/>
      <c r="T69" s="18"/>
      <c r="AM69" s="155">
        <v>3</v>
      </c>
    </row>
    <row r="70" spans="1:40" ht="24.9" customHeight="1">
      <c r="A70" s="1114" t="s">
        <v>439</v>
      </c>
      <c r="B70" s="1114"/>
      <c r="C70" s="1114"/>
      <c r="D70" s="1114"/>
      <c r="E70" s="1114"/>
      <c r="F70" s="1114"/>
      <c r="G70" s="1114"/>
      <c r="H70" s="1114"/>
      <c r="I70" s="1114"/>
      <c r="J70" s="1114"/>
      <c r="K70" s="1114"/>
      <c r="L70" s="1114"/>
      <c r="M70" s="1114"/>
      <c r="N70" s="1185" t="s">
        <v>429</v>
      </c>
      <c r="O70" s="1186"/>
      <c r="P70" s="1189" t="s">
        <v>430</v>
      </c>
      <c r="Q70" s="1190"/>
      <c r="R70" s="1190"/>
      <c r="S70" s="1191"/>
      <c r="T70" s="156" t="s">
        <v>440</v>
      </c>
      <c r="U70" s="1192"/>
      <c r="V70" s="1193"/>
      <c r="W70" s="1193"/>
      <c r="X70" s="1194"/>
      <c r="Y70" s="157" t="s">
        <v>432</v>
      </c>
      <c r="AM70" s="155">
        <v>4</v>
      </c>
    </row>
    <row r="71" spans="1:40" ht="24.9" customHeight="1">
      <c r="A71" s="1114"/>
      <c r="B71" s="1114"/>
      <c r="C71" s="1114"/>
      <c r="D71" s="1114"/>
      <c r="E71" s="1114"/>
      <c r="F71" s="1114"/>
      <c r="G71" s="1114"/>
      <c r="H71" s="1114"/>
      <c r="I71" s="1114"/>
      <c r="J71" s="1114"/>
      <c r="K71" s="1114"/>
      <c r="L71" s="1114"/>
      <c r="M71" s="1114"/>
      <c r="N71" s="1187"/>
      <c r="O71" s="1188"/>
      <c r="P71" s="1173" t="s">
        <v>433</v>
      </c>
      <c r="Q71" s="1174"/>
      <c r="R71" s="1174"/>
      <c r="S71" s="1175"/>
      <c r="T71" s="149" t="s">
        <v>441</v>
      </c>
      <c r="U71" s="1176"/>
      <c r="V71" s="1177"/>
      <c r="W71" s="1177"/>
      <c r="X71" s="1178"/>
      <c r="Y71" s="158" t="s">
        <v>420</v>
      </c>
      <c r="AM71" s="155">
        <v>5</v>
      </c>
    </row>
    <row r="72" spans="1:40" ht="24.9" customHeight="1">
      <c r="A72" s="1114" t="s">
        <v>442</v>
      </c>
      <c r="B72" s="1114"/>
      <c r="C72" s="1114"/>
      <c r="D72" s="1114"/>
      <c r="E72" s="1114"/>
      <c r="F72" s="1114"/>
      <c r="G72" s="1114"/>
      <c r="H72" s="1114"/>
      <c r="I72" s="1114"/>
      <c r="J72" s="1114"/>
      <c r="K72" s="1114"/>
      <c r="L72" s="1114"/>
      <c r="M72" s="1114"/>
      <c r="N72" s="1169" t="s">
        <v>436</v>
      </c>
      <c r="O72" s="1170"/>
      <c r="P72" s="1173" t="s">
        <v>430</v>
      </c>
      <c r="Q72" s="1174"/>
      <c r="R72" s="1174"/>
      <c r="S72" s="1175"/>
      <c r="T72" s="149" t="s">
        <v>443</v>
      </c>
      <c r="U72" s="1176"/>
      <c r="V72" s="1177"/>
      <c r="W72" s="1177"/>
      <c r="X72" s="1178"/>
      <c r="Y72" s="158" t="s">
        <v>432</v>
      </c>
    </row>
    <row r="73" spans="1:40" ht="24.9" customHeight="1">
      <c r="A73" s="1114"/>
      <c r="B73" s="1114"/>
      <c r="C73" s="1114"/>
      <c r="D73" s="1114"/>
      <c r="E73" s="1114"/>
      <c r="F73" s="1114"/>
      <c r="G73" s="1114"/>
      <c r="H73" s="1114"/>
      <c r="I73" s="1114"/>
      <c r="J73" s="1114"/>
      <c r="K73" s="1114"/>
      <c r="L73" s="1114"/>
      <c r="M73" s="1114"/>
      <c r="N73" s="1171"/>
      <c r="O73" s="1172"/>
      <c r="P73" s="1179" t="s">
        <v>433</v>
      </c>
      <c r="Q73" s="1180"/>
      <c r="R73" s="1180"/>
      <c r="S73" s="1181"/>
      <c r="T73" s="159" t="s">
        <v>444</v>
      </c>
      <c r="U73" s="1182"/>
      <c r="V73" s="1183"/>
      <c r="W73" s="1183"/>
      <c r="X73" s="1184"/>
      <c r="Y73" s="160" t="s">
        <v>420</v>
      </c>
    </row>
    <row r="74" spans="1:40" ht="15" customHeight="1">
      <c r="A74" s="1" t="s">
        <v>445</v>
      </c>
    </row>
    <row r="75" spans="1:40" ht="9" customHeight="1"/>
    <row r="76" spans="1:40" ht="8.25" customHeight="1">
      <c r="B76" s="61"/>
      <c r="C76" s="62"/>
      <c r="D76" s="62"/>
      <c r="E76" s="62"/>
      <c r="F76" s="62"/>
      <c r="G76" s="62"/>
      <c r="H76" s="62"/>
      <c r="I76" s="62"/>
      <c r="J76" s="62"/>
      <c r="K76" s="62"/>
      <c r="L76" s="62"/>
      <c r="M76" s="62"/>
      <c r="N76" s="62"/>
      <c r="O76" s="62"/>
      <c r="P76" s="62"/>
      <c r="Q76" s="62"/>
      <c r="R76" s="62"/>
      <c r="S76" s="63"/>
      <c r="T76" s="61"/>
      <c r="U76" s="62"/>
      <c r="V76" s="62"/>
      <c r="W76" s="62"/>
      <c r="X76" s="62"/>
      <c r="Y76" s="63"/>
    </row>
    <row r="77" spans="1:40" ht="15" customHeight="1">
      <c r="B77" s="2"/>
      <c r="C77" s="1" t="s">
        <v>446</v>
      </c>
      <c r="H77" s="1165" t="s">
        <v>447</v>
      </c>
      <c r="I77" s="1165"/>
      <c r="J77" s="1165"/>
      <c r="K77" s="1165"/>
      <c r="L77" s="1165"/>
      <c r="M77" s="1165"/>
      <c r="N77" s="1165"/>
      <c r="O77" s="1165"/>
      <c r="P77" s="1165"/>
      <c r="Q77" s="1165"/>
      <c r="R77" s="1165"/>
      <c r="S77" s="1165"/>
      <c r="T77" s="1165"/>
      <c r="U77" s="1165"/>
      <c r="V77" s="1165"/>
      <c r="W77" s="1165"/>
      <c r="X77" s="1165"/>
      <c r="Y77" s="1166"/>
    </row>
    <row r="78" spans="1:40" ht="15" customHeight="1">
      <c r="B78" s="2"/>
      <c r="C78" s="1" t="s">
        <v>448</v>
      </c>
      <c r="I78" s="1167" t="s">
        <v>449</v>
      </c>
      <c r="J78" s="1168"/>
      <c r="K78" s="161">
        <v>2</v>
      </c>
      <c r="L78" s="1" t="s">
        <v>450</v>
      </c>
      <c r="N78" s="161">
        <v>2</v>
      </c>
      <c r="O78" s="1" t="s">
        <v>451</v>
      </c>
      <c r="T78" s="8" t="s">
        <v>452</v>
      </c>
      <c r="U78" s="1132" t="e">
        <f>U79+U114</f>
        <v>#VALUE!</v>
      </c>
      <c r="V78" s="1132"/>
      <c r="W78" s="1132"/>
      <c r="X78" s="1132"/>
      <c r="Y78" s="9" t="s">
        <v>453</v>
      </c>
      <c r="Z78" s="162" t="str">
        <f>IF(AB80="未入力","※先に163行目の当該年度４月１日現在の１年次研修医受入数を入力してください","")</f>
        <v>※先に163行目の当該年度４月１日現在の１年次研修医受入数を入力してください</v>
      </c>
    </row>
    <row r="79" spans="1:40" ht="15" customHeight="1">
      <c r="B79" s="2" t="s">
        <v>454</v>
      </c>
      <c r="I79" s="19"/>
      <c r="J79" s="19"/>
      <c r="T79" s="8" t="s">
        <v>190</v>
      </c>
      <c r="U79" s="1132" t="e">
        <f>IF(OR(AB80="20人未満",$C$123=1),(E81*Q81)+(E83*Q83)+(E85*Q85)+(E87*Q87)+(E89*Q89)+(E92*Q92)+(E95*0.5*Q95),(E98*Q98)+(E100*Q100)+(E102*Q102)+(E104*Q104)+(E106*Q106)+(E109*Q109)+(E112*0.5*Q112))</f>
        <v>#VALUE!</v>
      </c>
      <c r="V79" s="1132"/>
      <c r="W79" s="1132"/>
      <c r="X79" s="1132"/>
      <c r="Y79" s="9" t="s">
        <v>191</v>
      </c>
    </row>
    <row r="80" spans="1:40" ht="30" customHeight="1">
      <c r="B80" s="1162" t="s">
        <v>455</v>
      </c>
      <c r="C80" s="845"/>
      <c r="D80" s="845"/>
      <c r="E80" s="845"/>
      <c r="F80" s="845"/>
      <c r="G80" s="845"/>
      <c r="H80" s="845"/>
      <c r="I80" s="845"/>
      <c r="J80" s="845"/>
      <c r="K80" s="845"/>
      <c r="L80" s="845"/>
      <c r="M80" s="845"/>
      <c r="N80" s="845"/>
      <c r="O80" s="845"/>
      <c r="P80" s="845"/>
      <c r="Q80" s="845"/>
      <c r="R80" s="845"/>
      <c r="S80" s="1163"/>
      <c r="T80" s="8"/>
      <c r="U80" s="163"/>
      <c r="V80" s="163"/>
      <c r="W80" s="163"/>
      <c r="X80" s="163"/>
      <c r="Y80" s="9"/>
      <c r="AB80" s="162" t="str">
        <f>IF(N163="","未入力",IF(N163&gt;=20,"20人以上","20人未満"))</f>
        <v>未入力</v>
      </c>
    </row>
    <row r="81" spans="2:30" ht="32.25" customHeight="1">
      <c r="B81" s="1159" t="s">
        <v>456</v>
      </c>
      <c r="C81" s="851"/>
      <c r="D81" s="18" t="s">
        <v>457</v>
      </c>
      <c r="E81" s="1160"/>
      <c r="F81" s="1133"/>
      <c r="G81" s="1133"/>
      <c r="H81" s="1" t="s">
        <v>458</v>
      </c>
      <c r="K81" s="19" t="s">
        <v>195</v>
      </c>
      <c r="M81" s="1157" t="s">
        <v>459</v>
      </c>
      <c r="N81" s="1157"/>
      <c r="O81" s="1157"/>
      <c r="P81" s="1157"/>
      <c r="Q81" s="1134" t="str">
        <f>IF(OR($AB$80="20人未満",$C$123=1),IF($K$78=1,$V$15,0)+IF($K$78=2,$V$15,0),"")</f>
        <v/>
      </c>
      <c r="R81" s="1134"/>
      <c r="S81" s="1" t="s">
        <v>386</v>
      </c>
      <c r="T81" s="8"/>
      <c r="U81" s="163"/>
      <c r="V81" s="163"/>
      <c r="W81" s="163"/>
      <c r="X81" s="163"/>
      <c r="Y81" s="9"/>
    </row>
    <row r="82" spans="2:30" ht="9" customHeight="1">
      <c r="B82" s="24"/>
      <c r="C82" s="15"/>
      <c r="D82" s="18"/>
      <c r="E82" s="29"/>
      <c r="F82" s="29"/>
      <c r="G82" s="29"/>
      <c r="K82" s="19"/>
      <c r="M82" s="20"/>
      <c r="N82" s="20"/>
      <c r="O82" s="20"/>
      <c r="P82" s="20"/>
      <c r="Q82" s="138"/>
      <c r="R82" s="138"/>
      <c r="T82" s="8"/>
      <c r="U82" s="163"/>
      <c r="V82" s="163"/>
      <c r="W82" s="163"/>
      <c r="X82" s="163"/>
      <c r="Y82" s="9"/>
    </row>
    <row r="83" spans="2:30" ht="27.75" customHeight="1">
      <c r="B83" s="1156" t="s">
        <v>460</v>
      </c>
      <c r="C83" s="851"/>
      <c r="D83" s="18" t="s">
        <v>457</v>
      </c>
      <c r="E83" s="1160"/>
      <c r="F83" s="1133"/>
      <c r="G83" s="1133"/>
      <c r="H83" s="1" t="s">
        <v>458</v>
      </c>
      <c r="K83" s="19" t="s">
        <v>195</v>
      </c>
      <c r="M83" s="1157" t="s">
        <v>459</v>
      </c>
      <c r="N83" s="1157"/>
      <c r="O83" s="1157"/>
      <c r="P83" s="1157"/>
      <c r="Q83" s="1134" t="str">
        <f>IF(OR($AB$80="20人未満",$C$123=1),IF($K$78=3,$V$15,0),"")</f>
        <v/>
      </c>
      <c r="R83" s="1134"/>
      <c r="S83" s="1" t="s">
        <v>386</v>
      </c>
      <c r="T83" s="8"/>
      <c r="U83" s="163"/>
      <c r="V83" s="163"/>
      <c r="W83" s="163"/>
      <c r="X83" s="163"/>
      <c r="Y83" s="9"/>
    </row>
    <row r="84" spans="2:30" ht="18" customHeight="1">
      <c r="B84" s="25"/>
      <c r="C84" s="26"/>
      <c r="D84" s="18"/>
      <c r="E84" s="134"/>
      <c r="F84" s="29"/>
      <c r="G84" s="29"/>
      <c r="K84" s="19"/>
      <c r="Q84" s="138"/>
      <c r="R84" s="138"/>
      <c r="T84" s="8"/>
      <c r="U84" s="163"/>
      <c r="V84" s="163"/>
      <c r="W84" s="163"/>
      <c r="X84" s="163"/>
      <c r="Y84" s="9"/>
    </row>
    <row r="85" spans="2:30" ht="18" customHeight="1">
      <c r="B85" s="1156" t="s">
        <v>461</v>
      </c>
      <c r="C85" s="851"/>
      <c r="D85" s="18" t="s">
        <v>457</v>
      </c>
      <c r="E85" s="1133"/>
      <c r="F85" s="1133"/>
      <c r="G85" s="1133"/>
      <c r="H85" s="1" t="s">
        <v>458</v>
      </c>
      <c r="K85" s="19" t="s">
        <v>195</v>
      </c>
      <c r="M85" s="1157" t="s">
        <v>459</v>
      </c>
      <c r="N85" s="1157"/>
      <c r="O85" s="1157"/>
      <c r="P85" s="1157"/>
      <c r="Q85" s="1134" t="str">
        <f>IF(OR($AB$80="20人未満",$C$123=1),IF($K$78=4,$V$15,0),"")</f>
        <v/>
      </c>
      <c r="R85" s="1134"/>
      <c r="S85" s="1" t="s">
        <v>386</v>
      </c>
      <c r="T85" s="8"/>
      <c r="U85" s="163"/>
      <c r="V85" s="163"/>
      <c r="W85" s="163"/>
      <c r="X85" s="163"/>
      <c r="Y85" s="9"/>
    </row>
    <row r="86" spans="2:30" ht="18" customHeight="1">
      <c r="B86" s="25"/>
      <c r="C86" s="26"/>
      <c r="D86" s="18"/>
      <c r="E86" s="1133"/>
      <c r="F86" s="1133"/>
      <c r="G86" s="1133"/>
      <c r="K86" s="19"/>
      <c r="Q86" s="138"/>
      <c r="R86" s="138"/>
      <c r="T86" s="8"/>
      <c r="U86" s="163"/>
      <c r="V86" s="163"/>
      <c r="W86" s="163"/>
      <c r="X86" s="163"/>
      <c r="Y86" s="9"/>
    </row>
    <row r="87" spans="2:30" ht="18" customHeight="1">
      <c r="B87" s="1156" t="s">
        <v>462</v>
      </c>
      <c r="C87" s="851"/>
      <c r="D87" s="18" t="s">
        <v>457</v>
      </c>
      <c r="E87" s="1133"/>
      <c r="F87" s="1133"/>
      <c r="G87" s="1133"/>
      <c r="H87" s="1" t="s">
        <v>458</v>
      </c>
      <c r="K87" s="19" t="s">
        <v>195</v>
      </c>
      <c r="M87" s="1157" t="s">
        <v>459</v>
      </c>
      <c r="N87" s="1157"/>
      <c r="O87" s="1157"/>
      <c r="P87" s="1157"/>
      <c r="Q87" s="1134" t="str">
        <f>IF(OR($AB$80="20人未満",$C123=1),IF($K$78=5,$V$15,0),"")</f>
        <v/>
      </c>
      <c r="R87" s="1134"/>
      <c r="S87" s="1" t="s">
        <v>386</v>
      </c>
      <c r="T87" s="8"/>
      <c r="U87" s="163"/>
      <c r="V87" s="163"/>
      <c r="W87" s="163"/>
      <c r="X87" s="163"/>
      <c r="Y87" s="9"/>
    </row>
    <row r="88" spans="2:30" ht="18" customHeight="1">
      <c r="B88" s="25"/>
      <c r="C88" s="26"/>
      <c r="D88" s="18"/>
      <c r="E88" s="1133"/>
      <c r="F88" s="1133"/>
      <c r="G88" s="1133"/>
      <c r="K88" s="19"/>
      <c r="Q88" s="138"/>
      <c r="R88" s="138"/>
      <c r="T88" s="8"/>
      <c r="U88" s="163"/>
      <c r="V88" s="163"/>
      <c r="W88" s="163"/>
      <c r="X88" s="163"/>
      <c r="Y88" s="9"/>
    </row>
    <row r="89" spans="2:30" ht="33.75" customHeight="1">
      <c r="B89" s="1149" t="s">
        <v>463</v>
      </c>
      <c r="C89" s="1150"/>
      <c r="D89" s="27" t="s">
        <v>457</v>
      </c>
      <c r="E89" s="1146"/>
      <c r="F89" s="1146"/>
      <c r="G89" s="1146"/>
      <c r="H89" s="10" t="s">
        <v>458</v>
      </c>
      <c r="I89" s="10"/>
      <c r="J89" s="10"/>
      <c r="K89" s="28" t="s">
        <v>195</v>
      </c>
      <c r="L89" s="10"/>
      <c r="M89" s="1147" t="s">
        <v>459</v>
      </c>
      <c r="N89" s="1147"/>
      <c r="O89" s="1147"/>
      <c r="P89" s="1147"/>
      <c r="Q89" s="1164" t="str">
        <f>IF(OR($AB$80="20人未満",$C123=1),IF($N$78=2,$V$15,0)+IF($N$78=3,$V$15,0),"")</f>
        <v/>
      </c>
      <c r="R89" s="1164"/>
      <c r="S89" s="10" t="s">
        <v>386</v>
      </c>
      <c r="T89" s="8"/>
      <c r="U89" s="163"/>
      <c r="V89" s="163"/>
      <c r="W89" s="163"/>
      <c r="X89" s="163"/>
      <c r="Y89" s="9"/>
    </row>
    <row r="90" spans="2:30" ht="9" customHeight="1">
      <c r="B90" s="135"/>
      <c r="C90" s="136"/>
      <c r="D90" s="27"/>
      <c r="E90" s="137"/>
      <c r="F90" s="137"/>
      <c r="G90" s="137"/>
      <c r="H90" s="10"/>
      <c r="I90" s="10"/>
      <c r="J90" s="10"/>
      <c r="K90" s="28"/>
      <c r="L90" s="10"/>
      <c r="M90" s="10"/>
      <c r="N90" s="10"/>
      <c r="O90" s="10"/>
      <c r="P90" s="10"/>
      <c r="Q90" s="29"/>
      <c r="R90" s="29"/>
      <c r="S90" s="10"/>
      <c r="T90" s="8"/>
      <c r="U90" s="163"/>
      <c r="V90" s="163"/>
      <c r="W90" s="163"/>
      <c r="X90" s="163"/>
      <c r="Y90" s="9"/>
    </row>
    <row r="91" spans="2:30" ht="22.5" customHeight="1">
      <c r="B91" s="1152" t="s">
        <v>464</v>
      </c>
      <c r="C91" s="1153"/>
      <c r="D91" s="1153"/>
      <c r="E91" s="1153"/>
      <c r="F91" s="1153"/>
      <c r="G91" s="1153"/>
      <c r="H91" s="1153"/>
      <c r="I91" s="1153"/>
      <c r="J91" s="1153"/>
      <c r="K91" s="1153"/>
      <c r="L91" s="1153"/>
      <c r="M91" s="1153"/>
      <c r="N91" s="1153"/>
      <c r="O91" s="1153"/>
      <c r="P91" s="1153"/>
      <c r="Q91" s="1153"/>
      <c r="R91" s="1153"/>
      <c r="S91" s="1154"/>
      <c r="T91" s="8"/>
      <c r="U91" s="139"/>
      <c r="V91" s="139"/>
      <c r="W91" s="139"/>
      <c r="X91" s="139"/>
      <c r="Y91" s="9"/>
    </row>
    <row r="92" spans="2:30" ht="33.75" customHeight="1">
      <c r="B92" s="1149" t="s">
        <v>465</v>
      </c>
      <c r="C92" s="1150"/>
      <c r="D92" s="27" t="s">
        <v>457</v>
      </c>
      <c r="E92" s="1151"/>
      <c r="F92" s="1151"/>
      <c r="G92" s="1151"/>
      <c r="H92" s="10" t="s">
        <v>458</v>
      </c>
      <c r="I92" s="10"/>
      <c r="J92" s="10"/>
      <c r="K92" s="28" t="s">
        <v>195</v>
      </c>
      <c r="L92" s="10"/>
      <c r="M92" s="952" t="s">
        <v>466</v>
      </c>
      <c r="N92" s="952"/>
      <c r="O92" s="952"/>
      <c r="P92" s="952"/>
      <c r="Q92" s="1417" t="str">
        <f>IF(OR($AB$80="20人未満",$C$123=1),IF(AC92="",0,AC92),"")</f>
        <v/>
      </c>
      <c r="R92" s="1417"/>
      <c r="S92" s="10" t="s">
        <v>386</v>
      </c>
      <c r="T92" s="8"/>
      <c r="U92" s="139"/>
      <c r="V92" s="139"/>
      <c r="W92" s="139"/>
      <c r="X92" s="139"/>
      <c r="Y92" s="9"/>
      <c r="AB92" s="164" t="e">
        <f>IF($U$41&gt;=0.5,"50％以上","50％未満")</f>
        <v>#DIV/0!</v>
      </c>
      <c r="AC92" s="165" t="e">
        <f>IF(AB92="50％以上",IF(OR(K78=1,K78=2),V49,""),"")</f>
        <v>#DIV/0!</v>
      </c>
      <c r="AD92" s="165" t="e">
        <f>IF(AB92="50％未満",IF(OR(K78=2,K78=1),U40,""),"")</f>
        <v>#DIV/0!</v>
      </c>
    </row>
    <row r="93" spans="2:30" ht="9" customHeight="1">
      <c r="B93" s="135"/>
      <c r="C93" s="136"/>
      <c r="D93" s="27"/>
      <c r="E93" s="95"/>
      <c r="F93" s="95"/>
      <c r="G93" s="95"/>
      <c r="H93" s="10"/>
      <c r="I93" s="10"/>
      <c r="J93" s="10"/>
      <c r="K93" s="28"/>
      <c r="L93" s="10"/>
      <c r="M93" s="10"/>
      <c r="N93" s="10"/>
      <c r="O93" s="10"/>
      <c r="P93" s="10"/>
      <c r="Q93" s="95"/>
      <c r="R93" s="95"/>
      <c r="S93" s="10"/>
      <c r="T93" s="8"/>
      <c r="U93" s="139"/>
      <c r="V93" s="139"/>
      <c r="W93" s="139"/>
      <c r="X93" s="139"/>
      <c r="Y93" s="9"/>
    </row>
    <row r="94" spans="2:30" ht="22.5" customHeight="1">
      <c r="B94" s="1152" t="s">
        <v>467</v>
      </c>
      <c r="C94" s="1153"/>
      <c r="D94" s="1153"/>
      <c r="E94" s="1153"/>
      <c r="F94" s="1153"/>
      <c r="G94" s="1153"/>
      <c r="H94" s="1153"/>
      <c r="I94" s="1153"/>
      <c r="J94" s="1153"/>
      <c r="K94" s="1153"/>
      <c r="L94" s="1153"/>
      <c r="M94" s="1153"/>
      <c r="N94" s="1153"/>
      <c r="O94" s="1153"/>
      <c r="P94" s="1153"/>
      <c r="Q94" s="1153"/>
      <c r="R94" s="1153"/>
      <c r="S94" s="1154"/>
      <c r="T94" s="8"/>
      <c r="U94" s="139"/>
      <c r="V94" s="139"/>
      <c r="W94" s="139"/>
      <c r="X94" s="139"/>
      <c r="Y94" s="9"/>
    </row>
    <row r="95" spans="2:30" ht="33.75" customHeight="1">
      <c r="B95" s="1149" t="s">
        <v>465</v>
      </c>
      <c r="C95" s="1150"/>
      <c r="D95" s="27" t="s">
        <v>457</v>
      </c>
      <c r="E95" s="1151"/>
      <c r="F95" s="1151"/>
      <c r="G95" s="1151"/>
      <c r="H95" s="96" t="s">
        <v>468</v>
      </c>
      <c r="I95" s="10"/>
      <c r="J95" s="10"/>
      <c r="K95" s="28" t="s">
        <v>195</v>
      </c>
      <c r="L95" s="10"/>
      <c r="M95" s="952" t="s">
        <v>466</v>
      </c>
      <c r="N95" s="952"/>
      <c r="O95" s="952"/>
      <c r="P95" s="952"/>
      <c r="Q95" s="1417" t="str">
        <f>IF(OR($AB$80="20人未満",$C$123=1),IF(AD92="",0,AD92),"")</f>
        <v/>
      </c>
      <c r="R95" s="1417"/>
      <c r="S95" s="10" t="s">
        <v>386</v>
      </c>
      <c r="T95" s="8"/>
      <c r="U95" s="139"/>
      <c r="V95" s="139"/>
      <c r="W95" s="139"/>
      <c r="X95" s="139"/>
      <c r="Y95" s="9"/>
    </row>
    <row r="96" spans="2:30" ht="9" customHeight="1">
      <c r="B96" s="135"/>
      <c r="C96" s="136"/>
      <c r="D96" s="27"/>
      <c r="E96" s="95"/>
      <c r="F96" s="95"/>
      <c r="G96" s="95"/>
      <c r="H96" s="96"/>
      <c r="I96" s="10"/>
      <c r="J96" s="10"/>
      <c r="K96" s="28"/>
      <c r="L96" s="10"/>
      <c r="M96" s="108"/>
      <c r="N96" s="108"/>
      <c r="O96" s="108"/>
      <c r="P96" s="108"/>
      <c r="Q96" s="95"/>
      <c r="R96" s="95"/>
      <c r="S96" s="10"/>
      <c r="T96" s="8"/>
      <c r="U96" s="139"/>
      <c r="V96" s="139"/>
      <c r="W96" s="139"/>
      <c r="X96" s="139"/>
      <c r="Y96" s="9"/>
    </row>
    <row r="97" spans="2:25" ht="30" customHeight="1">
      <c r="B97" s="1162" t="s">
        <v>469</v>
      </c>
      <c r="C97" s="845"/>
      <c r="D97" s="845"/>
      <c r="E97" s="845"/>
      <c r="F97" s="845"/>
      <c r="G97" s="845"/>
      <c r="H97" s="845"/>
      <c r="I97" s="845"/>
      <c r="J97" s="845"/>
      <c r="K97" s="845"/>
      <c r="L97" s="845"/>
      <c r="M97" s="845"/>
      <c r="N97" s="845"/>
      <c r="O97" s="845"/>
      <c r="P97" s="845"/>
      <c r="Q97" s="845"/>
      <c r="R97" s="845"/>
      <c r="S97" s="1163"/>
      <c r="T97" s="8"/>
      <c r="U97" s="163"/>
      <c r="V97" s="163"/>
      <c r="W97" s="163"/>
      <c r="X97" s="163"/>
      <c r="Y97" s="9"/>
    </row>
    <row r="98" spans="2:25" ht="32.25" customHeight="1">
      <c r="B98" s="1159" t="s">
        <v>456</v>
      </c>
      <c r="C98" s="851"/>
      <c r="D98" s="18" t="s">
        <v>457</v>
      </c>
      <c r="E98" s="1160"/>
      <c r="F98" s="1133"/>
      <c r="G98" s="1133"/>
      <c r="H98" s="1" t="s">
        <v>458</v>
      </c>
      <c r="K98" s="19" t="s">
        <v>195</v>
      </c>
      <c r="M98" s="1157" t="s">
        <v>459</v>
      </c>
      <c r="N98" s="1157"/>
      <c r="O98" s="1157"/>
      <c r="P98" s="1157"/>
      <c r="Q98" s="1158" t="str">
        <f>IF(AND($AB$80="20人以上",$C$123=""),IF($K$78=1,$V$15,0)+IF($K$78=2,$V$15,0),"")</f>
        <v/>
      </c>
      <c r="R98" s="1158"/>
      <c r="S98" s="1" t="s">
        <v>386</v>
      </c>
      <c r="T98" s="8"/>
      <c r="U98" s="163"/>
      <c r="V98" s="163"/>
      <c r="W98" s="163"/>
      <c r="X98" s="163"/>
      <c r="Y98" s="9"/>
    </row>
    <row r="99" spans="2:25" ht="9" customHeight="1">
      <c r="B99" s="24"/>
      <c r="C99" s="15"/>
      <c r="D99" s="18"/>
      <c r="E99" s="29"/>
      <c r="F99" s="29"/>
      <c r="G99" s="29"/>
      <c r="K99" s="19"/>
      <c r="M99" s="20"/>
      <c r="N99" s="20"/>
      <c r="O99" s="20"/>
      <c r="P99" s="20"/>
      <c r="Q99" s="138"/>
      <c r="R99" s="138"/>
      <c r="T99" s="8"/>
      <c r="U99" s="163"/>
      <c r="V99" s="163"/>
      <c r="W99" s="163"/>
      <c r="X99" s="163"/>
      <c r="Y99" s="9"/>
    </row>
    <row r="100" spans="2:25" ht="27.75" customHeight="1">
      <c r="B100" s="1156" t="s">
        <v>460</v>
      </c>
      <c r="C100" s="851"/>
      <c r="D100" s="18" t="s">
        <v>457</v>
      </c>
      <c r="E100" s="1160"/>
      <c r="F100" s="1133"/>
      <c r="G100" s="1133"/>
      <c r="H100" s="1" t="s">
        <v>458</v>
      </c>
      <c r="K100" s="19" t="s">
        <v>195</v>
      </c>
      <c r="M100" s="1157" t="s">
        <v>459</v>
      </c>
      <c r="N100" s="1157"/>
      <c r="O100" s="1157"/>
      <c r="P100" s="1157"/>
      <c r="Q100" s="1158" t="str">
        <f>IF(AND($AB$80="20人以上",$C$123=""),IF($K$78=3,$V$15,0),"")</f>
        <v/>
      </c>
      <c r="R100" s="1158"/>
      <c r="S100" s="1" t="s">
        <v>386</v>
      </c>
      <c r="T100" s="8"/>
      <c r="U100" s="163"/>
      <c r="V100" s="163"/>
      <c r="W100" s="163"/>
      <c r="X100" s="163"/>
      <c r="Y100" s="9"/>
    </row>
    <row r="101" spans="2:25" ht="18" customHeight="1">
      <c r="B101" s="25"/>
      <c r="C101" s="26"/>
      <c r="D101" s="18"/>
      <c r="E101" s="134"/>
      <c r="F101" s="29"/>
      <c r="G101" s="29"/>
      <c r="K101" s="19"/>
      <c r="Q101" s="138"/>
      <c r="R101" s="138"/>
      <c r="T101" s="8"/>
      <c r="U101" s="163"/>
      <c r="V101" s="163"/>
      <c r="W101" s="163"/>
      <c r="X101" s="163"/>
      <c r="Y101" s="9"/>
    </row>
    <row r="102" spans="2:25" ht="18" customHeight="1">
      <c r="B102" s="1156" t="s">
        <v>461</v>
      </c>
      <c r="C102" s="851"/>
      <c r="D102" s="18" t="s">
        <v>457</v>
      </c>
      <c r="E102" s="1133"/>
      <c r="F102" s="1133"/>
      <c r="G102" s="1133"/>
      <c r="H102" s="1" t="s">
        <v>458</v>
      </c>
      <c r="K102" s="19" t="s">
        <v>195</v>
      </c>
      <c r="M102" s="1157" t="s">
        <v>459</v>
      </c>
      <c r="N102" s="1157"/>
      <c r="O102" s="1157"/>
      <c r="P102" s="1157"/>
      <c r="Q102" s="1158" t="str">
        <f>IF(AND($AB$80="20人以上",$C$123=""),IF($K$78=4,$V$15,0),"")</f>
        <v/>
      </c>
      <c r="R102" s="1158"/>
      <c r="S102" s="1" t="s">
        <v>386</v>
      </c>
      <c r="T102" s="8"/>
      <c r="U102" s="163"/>
      <c r="V102" s="163"/>
      <c r="W102" s="163"/>
      <c r="X102" s="163"/>
      <c r="Y102" s="9"/>
    </row>
    <row r="103" spans="2:25" ht="18" customHeight="1">
      <c r="B103" s="25"/>
      <c r="C103" s="26"/>
      <c r="D103" s="18"/>
      <c r="E103" s="1133"/>
      <c r="F103" s="1133"/>
      <c r="G103" s="1133"/>
      <c r="K103" s="19"/>
      <c r="Q103" s="138"/>
      <c r="R103" s="138"/>
      <c r="T103" s="8"/>
      <c r="U103" s="163"/>
      <c r="V103" s="163"/>
      <c r="W103" s="163"/>
      <c r="X103" s="163"/>
      <c r="Y103" s="9"/>
    </row>
    <row r="104" spans="2:25" ht="18" customHeight="1">
      <c r="B104" s="1156" t="s">
        <v>462</v>
      </c>
      <c r="C104" s="851"/>
      <c r="D104" s="18" t="s">
        <v>457</v>
      </c>
      <c r="E104" s="1133"/>
      <c r="F104" s="1133"/>
      <c r="G104" s="1133"/>
      <c r="H104" s="1" t="s">
        <v>458</v>
      </c>
      <c r="K104" s="19" t="s">
        <v>195</v>
      </c>
      <c r="M104" s="1157" t="s">
        <v>459</v>
      </c>
      <c r="N104" s="1157"/>
      <c r="O104" s="1157"/>
      <c r="P104" s="1157"/>
      <c r="Q104" s="1158" t="str">
        <f>IF(AND($AB$80="20人以上",$C$123=""),IF($K$78=5,$V$15,0),"")</f>
        <v/>
      </c>
      <c r="R104" s="1158"/>
      <c r="S104" s="1" t="s">
        <v>386</v>
      </c>
      <c r="T104" s="8"/>
      <c r="U104" s="163"/>
      <c r="V104" s="163"/>
      <c r="W104" s="163"/>
      <c r="X104" s="163"/>
      <c r="Y104" s="9"/>
    </row>
    <row r="105" spans="2:25" ht="18" customHeight="1">
      <c r="B105" s="25"/>
      <c r="C105" s="26"/>
      <c r="D105" s="18"/>
      <c r="E105" s="1133"/>
      <c r="F105" s="1133"/>
      <c r="G105" s="1133"/>
      <c r="K105" s="19"/>
      <c r="Q105" s="138"/>
      <c r="R105" s="138"/>
      <c r="T105" s="8"/>
      <c r="U105" s="163"/>
      <c r="V105" s="163"/>
      <c r="W105" s="163"/>
      <c r="X105" s="163"/>
      <c r="Y105" s="9"/>
    </row>
    <row r="106" spans="2:25" ht="33.75" customHeight="1">
      <c r="B106" s="1149" t="s">
        <v>463</v>
      </c>
      <c r="C106" s="1150"/>
      <c r="D106" s="27" t="s">
        <v>457</v>
      </c>
      <c r="E106" s="1146"/>
      <c r="F106" s="1146"/>
      <c r="G106" s="1146"/>
      <c r="H106" s="10" t="s">
        <v>458</v>
      </c>
      <c r="I106" s="10"/>
      <c r="J106" s="10"/>
      <c r="K106" s="28" t="s">
        <v>195</v>
      </c>
      <c r="L106" s="10"/>
      <c r="M106" s="1147" t="s">
        <v>459</v>
      </c>
      <c r="N106" s="1147"/>
      <c r="O106" s="1147"/>
      <c r="P106" s="1147"/>
      <c r="Q106" s="1155" t="str">
        <f>IF(AND($AB$80="20人以上",$C$123=""),IF($N$78=2,$V$15,0)+IF($N$78=3,$V$15,0),"")</f>
        <v/>
      </c>
      <c r="R106" s="1155"/>
      <c r="S106" s="10" t="s">
        <v>386</v>
      </c>
      <c r="T106" s="8"/>
      <c r="U106" s="166"/>
      <c r="V106" s="166"/>
      <c r="W106" s="166"/>
      <c r="X106" s="166"/>
      <c r="Y106" s="9"/>
    </row>
    <row r="107" spans="2:25" ht="9" customHeight="1">
      <c r="B107" s="135"/>
      <c r="C107" s="136"/>
      <c r="D107" s="27"/>
      <c r="E107" s="137"/>
      <c r="F107" s="137"/>
      <c r="G107" s="137"/>
      <c r="H107" s="10"/>
      <c r="I107" s="10"/>
      <c r="J107" s="10"/>
      <c r="K107" s="28"/>
      <c r="L107" s="10"/>
      <c r="M107" s="10"/>
      <c r="N107" s="10"/>
      <c r="O107" s="10"/>
      <c r="P107" s="10"/>
      <c r="Q107" s="29"/>
      <c r="R107" s="29"/>
      <c r="S107" s="10"/>
      <c r="T107" s="8"/>
      <c r="U107" s="163"/>
      <c r="V107" s="163"/>
      <c r="W107" s="163"/>
      <c r="X107" s="163"/>
      <c r="Y107" s="9"/>
    </row>
    <row r="108" spans="2:25" ht="22.5" customHeight="1">
      <c r="B108" s="1152" t="s">
        <v>464</v>
      </c>
      <c r="C108" s="1153"/>
      <c r="D108" s="1153"/>
      <c r="E108" s="1153"/>
      <c r="F108" s="1153"/>
      <c r="G108" s="1153"/>
      <c r="H108" s="1153"/>
      <c r="I108" s="1153"/>
      <c r="J108" s="1153"/>
      <c r="K108" s="1153"/>
      <c r="L108" s="1153"/>
      <c r="M108" s="1153"/>
      <c r="N108" s="1153"/>
      <c r="O108" s="1153"/>
      <c r="P108" s="1153"/>
      <c r="Q108" s="1153"/>
      <c r="R108" s="1153"/>
      <c r="S108" s="1154"/>
      <c r="T108" s="8"/>
      <c r="U108" s="139"/>
      <c r="V108" s="139"/>
      <c r="W108" s="139"/>
      <c r="X108" s="139"/>
      <c r="Y108" s="9"/>
    </row>
    <row r="109" spans="2:25" ht="33.75" customHeight="1">
      <c r="B109" s="1149" t="s">
        <v>465</v>
      </c>
      <c r="C109" s="1150"/>
      <c r="D109" s="27" t="s">
        <v>457</v>
      </c>
      <c r="E109" s="1151"/>
      <c r="F109" s="1151"/>
      <c r="G109" s="1151"/>
      <c r="H109" s="10" t="s">
        <v>458</v>
      </c>
      <c r="I109" s="10"/>
      <c r="J109" s="10"/>
      <c r="K109" s="28" t="s">
        <v>195</v>
      </c>
      <c r="L109" s="10"/>
      <c r="M109" s="952" t="s">
        <v>466</v>
      </c>
      <c r="N109" s="952"/>
      <c r="O109" s="952"/>
      <c r="P109" s="952"/>
      <c r="Q109" s="1134" t="str">
        <f>IF(AND($AB$80="20人以上",$C$123=""),IF(AC92="",0,AC92),"")</f>
        <v/>
      </c>
      <c r="R109" s="1134"/>
      <c r="S109" s="10" t="s">
        <v>386</v>
      </c>
      <c r="T109" s="8"/>
      <c r="U109" s="139"/>
      <c r="V109" s="139"/>
      <c r="W109" s="139"/>
      <c r="X109" s="139"/>
      <c r="Y109" s="9"/>
    </row>
    <row r="110" spans="2:25" ht="9" customHeight="1">
      <c r="B110" s="135"/>
      <c r="C110" s="136"/>
      <c r="D110" s="27"/>
      <c r="E110" s="95"/>
      <c r="F110" s="95"/>
      <c r="G110" s="95"/>
      <c r="H110" s="10"/>
      <c r="I110" s="10"/>
      <c r="J110" s="10"/>
      <c r="K110" s="28"/>
      <c r="L110" s="10"/>
      <c r="M110" s="10"/>
      <c r="N110" s="10"/>
      <c r="O110" s="10"/>
      <c r="P110" s="10"/>
      <c r="Q110" s="95"/>
      <c r="R110" s="95"/>
      <c r="S110" s="10"/>
      <c r="T110" s="8"/>
      <c r="U110" s="139"/>
      <c r="V110" s="139"/>
      <c r="W110" s="139"/>
      <c r="X110" s="139"/>
      <c r="Y110" s="9"/>
    </row>
    <row r="111" spans="2:25" ht="22.5" customHeight="1">
      <c r="B111" s="1152" t="s">
        <v>467</v>
      </c>
      <c r="C111" s="1153"/>
      <c r="D111" s="1153"/>
      <c r="E111" s="1153"/>
      <c r="F111" s="1153"/>
      <c r="G111" s="1153"/>
      <c r="H111" s="1153"/>
      <c r="I111" s="1153"/>
      <c r="J111" s="1153"/>
      <c r="K111" s="1153"/>
      <c r="L111" s="1153"/>
      <c r="M111" s="1153"/>
      <c r="N111" s="1153"/>
      <c r="O111" s="1153"/>
      <c r="P111" s="1153"/>
      <c r="Q111" s="1153"/>
      <c r="R111" s="1153"/>
      <c r="S111" s="1154"/>
      <c r="T111" s="8"/>
      <c r="U111" s="139"/>
      <c r="V111" s="139"/>
      <c r="W111" s="139"/>
      <c r="X111" s="139"/>
      <c r="Y111" s="9"/>
    </row>
    <row r="112" spans="2:25" ht="33.75" customHeight="1">
      <c r="B112" s="1149" t="s">
        <v>465</v>
      </c>
      <c r="C112" s="1150"/>
      <c r="D112" s="27" t="s">
        <v>457</v>
      </c>
      <c r="E112" s="1151"/>
      <c r="F112" s="1151"/>
      <c r="G112" s="1151"/>
      <c r="H112" s="96" t="s">
        <v>468</v>
      </c>
      <c r="I112" s="10"/>
      <c r="J112" s="10"/>
      <c r="K112" s="28" t="s">
        <v>195</v>
      </c>
      <c r="L112" s="10"/>
      <c r="M112" s="952" t="s">
        <v>466</v>
      </c>
      <c r="N112" s="952"/>
      <c r="O112" s="952"/>
      <c r="P112" s="952"/>
      <c r="Q112" s="1134" t="str">
        <f>IF(AND($AB$80="20人以上",$C$123=""),IF(AD92="",0,AD92),"")</f>
        <v/>
      </c>
      <c r="R112" s="1134"/>
      <c r="S112" s="10" t="s">
        <v>386</v>
      </c>
      <c r="T112" s="8"/>
      <c r="U112" s="139"/>
      <c r="V112" s="139"/>
      <c r="W112" s="139"/>
      <c r="X112" s="139"/>
      <c r="Y112" s="9"/>
    </row>
    <row r="113" spans="2:32" ht="9" customHeight="1">
      <c r="B113" s="135"/>
      <c r="C113" s="136"/>
      <c r="D113" s="27"/>
      <c r="E113" s="95"/>
      <c r="F113" s="95"/>
      <c r="G113" s="95"/>
      <c r="H113" s="96"/>
      <c r="I113" s="10"/>
      <c r="J113" s="10"/>
      <c r="K113" s="28"/>
      <c r="L113" s="10"/>
      <c r="M113" s="108"/>
      <c r="N113" s="108"/>
      <c r="O113" s="108"/>
      <c r="P113" s="108"/>
      <c r="Q113" s="95"/>
      <c r="R113" s="95"/>
      <c r="S113" s="10"/>
      <c r="T113" s="8"/>
      <c r="U113" s="139"/>
      <c r="V113" s="139"/>
      <c r="W113" s="139"/>
      <c r="X113" s="139"/>
      <c r="Y113" s="9"/>
    </row>
    <row r="114" spans="2:32" s="10" customFormat="1" ht="19.5" customHeight="1">
      <c r="B114" s="30" t="s">
        <v>470</v>
      </c>
      <c r="C114" s="16"/>
      <c r="D114" s="27" t="s">
        <v>190</v>
      </c>
      <c r="E114" s="1146"/>
      <c r="F114" s="1146"/>
      <c r="G114" s="1146"/>
      <c r="H114" s="10" t="s">
        <v>458</v>
      </c>
      <c r="K114" s="28" t="s">
        <v>195</v>
      </c>
      <c r="M114" s="1147" t="s">
        <v>459</v>
      </c>
      <c r="N114" s="1147"/>
      <c r="O114" s="1147"/>
      <c r="P114" s="1147"/>
      <c r="Q114" s="1134">
        <f>V15</f>
        <v>0</v>
      </c>
      <c r="R114" s="1134"/>
      <c r="S114" s="10" t="s">
        <v>384</v>
      </c>
      <c r="T114" s="167" t="s">
        <v>190</v>
      </c>
      <c r="U114" s="1131">
        <f>E114*Q114</f>
        <v>0</v>
      </c>
      <c r="V114" s="1131"/>
      <c r="W114" s="1131"/>
      <c r="X114" s="1131"/>
      <c r="Y114" s="168" t="s">
        <v>191</v>
      </c>
    </row>
    <row r="115" spans="2:32" ht="6" customHeight="1">
      <c r="B115" s="169"/>
      <c r="C115" s="170"/>
      <c r="D115" s="18"/>
      <c r="E115" s="29"/>
      <c r="F115" s="29"/>
      <c r="G115" s="29"/>
      <c r="K115" s="19"/>
      <c r="Q115" s="29"/>
      <c r="R115" s="29"/>
      <c r="T115" s="8"/>
      <c r="U115" s="166"/>
      <c r="V115" s="166"/>
      <c r="W115" s="166"/>
      <c r="X115" s="166"/>
      <c r="Y115" s="9"/>
    </row>
    <row r="116" spans="2:32" ht="15" customHeight="1" thickBot="1">
      <c r="B116" s="2"/>
      <c r="C116" s="1" t="s">
        <v>471</v>
      </c>
      <c r="H116" s="73" t="s">
        <v>472</v>
      </c>
      <c r="T116" s="167"/>
      <c r="U116" s="1130"/>
      <c r="V116" s="1130"/>
      <c r="W116" s="1130"/>
      <c r="X116" s="1130"/>
      <c r="Y116" s="168"/>
    </row>
    <row r="117" spans="2:32" ht="15" customHeight="1" thickBot="1">
      <c r="B117" s="2"/>
      <c r="C117" s="171"/>
      <c r="D117" s="1" t="s">
        <v>473</v>
      </c>
      <c r="K117" s="19" t="s">
        <v>474</v>
      </c>
      <c r="L117" s="73" t="s">
        <v>475</v>
      </c>
      <c r="Q117" s="1144">
        <f>U27</f>
        <v>0</v>
      </c>
      <c r="R117" s="1145"/>
      <c r="S117" s="1" t="s">
        <v>384</v>
      </c>
      <c r="T117" s="8"/>
      <c r="U117" s="1148"/>
      <c r="V117" s="1148"/>
      <c r="W117" s="1148"/>
      <c r="X117" s="1148"/>
      <c r="Y117" s="9"/>
      <c r="AB117" s="172"/>
      <c r="AC117" s="172"/>
      <c r="AF117" s="172"/>
    </row>
    <row r="118" spans="2:32" ht="15" customHeight="1" thickBot="1">
      <c r="B118" s="2"/>
      <c r="D118" s="18" t="s">
        <v>457</v>
      </c>
      <c r="E118" s="1133"/>
      <c r="F118" s="1133"/>
      <c r="G118" s="1133"/>
      <c r="H118" s="1" t="s">
        <v>476</v>
      </c>
      <c r="K118" s="1140"/>
      <c r="L118" s="1140"/>
      <c r="M118" s="1140"/>
      <c r="N118" s="1140"/>
      <c r="O118" s="1140"/>
      <c r="P118" s="1140"/>
      <c r="Q118" s="1140"/>
      <c r="R118" s="1140"/>
      <c r="S118" s="1141"/>
      <c r="T118" s="2"/>
      <c r="U118" s="162"/>
      <c r="V118" s="162"/>
      <c r="W118" s="162"/>
      <c r="X118" s="162"/>
      <c r="Y118" s="9"/>
      <c r="AE118" s="172"/>
      <c r="AF118" s="172"/>
    </row>
    <row r="119" spans="2:32" ht="15" customHeight="1" thickBot="1">
      <c r="B119" s="2"/>
      <c r="C119" s="173"/>
      <c r="D119" s="1" t="s">
        <v>477</v>
      </c>
      <c r="K119" s="19" t="s">
        <v>195</v>
      </c>
      <c r="L119" s="73" t="s">
        <v>475</v>
      </c>
      <c r="M119" s="174"/>
      <c r="N119" s="174"/>
      <c r="O119" s="174"/>
      <c r="P119" s="174"/>
      <c r="Q119" s="1134">
        <f>U27</f>
        <v>0</v>
      </c>
      <c r="R119" s="1134"/>
      <c r="S119" s="1" t="s">
        <v>386</v>
      </c>
      <c r="T119" s="8" t="s">
        <v>478</v>
      </c>
      <c r="U119" s="1142">
        <f>IF(C119="○",AA120,IF(C117="○",AA119,0))</f>
        <v>0</v>
      </c>
      <c r="V119" s="1142"/>
      <c r="W119" s="1142"/>
      <c r="X119" s="1142"/>
      <c r="Y119" s="9" t="s">
        <v>479</v>
      </c>
      <c r="AA119" s="1143">
        <f>IF(Q119=0,0,ROUNDDOWN((40000*M120/Q120*Q119),0))</f>
        <v>0</v>
      </c>
      <c r="AB119" s="1143"/>
      <c r="AC119" s="1143"/>
      <c r="AD119" s="1143"/>
      <c r="AE119" s="1143"/>
    </row>
    <row r="120" spans="2:32" ht="15" customHeight="1">
      <c r="B120" s="2"/>
      <c r="D120" s="18" t="s">
        <v>457</v>
      </c>
      <c r="E120" s="1133"/>
      <c r="F120" s="1133"/>
      <c r="G120" s="1133"/>
      <c r="H120" s="1" t="s">
        <v>476</v>
      </c>
      <c r="K120" s="18" t="s">
        <v>457</v>
      </c>
      <c r="L120" s="19" t="s">
        <v>480</v>
      </c>
      <c r="M120" s="1144">
        <f>+V15</f>
        <v>0</v>
      </c>
      <c r="N120" s="1145"/>
      <c r="O120" s="19" t="s">
        <v>481</v>
      </c>
      <c r="P120" s="19" t="s">
        <v>482</v>
      </c>
      <c r="Q120" s="1144">
        <f>+V17</f>
        <v>0</v>
      </c>
      <c r="R120" s="1145"/>
      <c r="S120" s="1" t="s">
        <v>483</v>
      </c>
      <c r="T120" s="8"/>
      <c r="U120" s="166"/>
      <c r="V120" s="166"/>
      <c r="W120" s="166"/>
      <c r="X120" s="166"/>
      <c r="Y120" s="9"/>
      <c r="AA120" s="1143" t="e">
        <f>IF(C117="○","",ROUNDDOWN((95000*M120/Q120*Q119),0))</f>
        <v>#DIV/0!</v>
      </c>
      <c r="AB120" s="1143"/>
      <c r="AC120" s="1143"/>
      <c r="AD120" s="1143"/>
      <c r="AE120" s="1143"/>
    </row>
    <row r="121" spans="2:32" ht="8.25" customHeight="1">
      <c r="B121" s="2"/>
      <c r="M121" s="18"/>
      <c r="P121" s="19"/>
      <c r="T121" s="2"/>
      <c r="U121" s="162"/>
      <c r="V121" s="162"/>
      <c r="W121" s="162"/>
      <c r="X121" s="162"/>
      <c r="Y121" s="9"/>
    </row>
    <row r="122" spans="2:32" ht="13.5" customHeight="1" thickBot="1">
      <c r="B122" s="2"/>
      <c r="C122" s="73"/>
      <c r="D122" s="73" t="s">
        <v>484</v>
      </c>
      <c r="M122" s="18"/>
      <c r="P122" s="19"/>
      <c r="T122" s="2"/>
      <c r="U122" s="162"/>
      <c r="V122" s="162"/>
      <c r="W122" s="162"/>
      <c r="X122" s="162"/>
      <c r="Y122" s="9"/>
    </row>
    <row r="123" spans="2:32" ht="15" customHeight="1" thickBot="1">
      <c r="B123" s="2"/>
      <c r="C123" s="31"/>
      <c r="D123" s="73" t="s">
        <v>485</v>
      </c>
      <c r="M123" s="18"/>
      <c r="P123" s="19"/>
      <c r="T123" s="2"/>
      <c r="U123" s="162"/>
      <c r="V123" s="162"/>
      <c r="W123" s="162"/>
      <c r="X123" s="162"/>
      <c r="Y123" s="9"/>
    </row>
    <row r="124" spans="2:32" ht="15" customHeight="1">
      <c r="B124" s="2"/>
      <c r="C124" s="1" t="s">
        <v>486</v>
      </c>
      <c r="L124" s="175"/>
      <c r="M124" s="175"/>
      <c r="N124" s="175"/>
      <c r="O124" s="175"/>
      <c r="P124" s="175"/>
      <c r="T124" s="2"/>
      <c r="U124" s="162"/>
      <c r="V124" s="162"/>
      <c r="W124" s="162"/>
      <c r="X124" s="162"/>
      <c r="Y124" s="9"/>
    </row>
    <row r="125" spans="2:32" ht="15" customHeight="1" thickBot="1">
      <c r="B125" s="2"/>
      <c r="D125" s="175"/>
      <c r="E125" s="1137"/>
      <c r="F125" s="1137"/>
      <c r="G125" s="1137"/>
      <c r="H125" s="1137"/>
      <c r="K125" s="842" t="s">
        <v>487</v>
      </c>
      <c r="L125" s="842"/>
      <c r="M125" s="842"/>
      <c r="N125" s="842"/>
      <c r="O125" s="842"/>
      <c r="P125" s="842"/>
      <c r="Q125" s="1134">
        <f>U27</f>
        <v>0</v>
      </c>
      <c r="R125" s="1134"/>
      <c r="S125" s="1" t="s">
        <v>386</v>
      </c>
      <c r="T125" s="8" t="s">
        <v>478</v>
      </c>
      <c r="U125" s="1132">
        <f>IF($C123=1,0,IF(C126="○",0,IF($U27&gt;19,538000,IF($U27&gt;1,269000,IF($U27=0,0,179000)))))</f>
        <v>0</v>
      </c>
      <c r="V125" s="1132"/>
      <c r="W125" s="1132"/>
      <c r="X125" s="1132"/>
      <c r="Y125" s="9" t="s">
        <v>479</v>
      </c>
    </row>
    <row r="126" spans="2:32" ht="15" customHeight="1" thickBot="1">
      <c r="B126" s="2"/>
      <c r="C126" s="176"/>
      <c r="D126" s="1138" t="s">
        <v>488</v>
      </c>
      <c r="E126" s="1138"/>
      <c r="F126" s="1138"/>
      <c r="G126" s="1138"/>
      <c r="H126" s="1138"/>
      <c r="I126" s="1138"/>
      <c r="J126" s="1138"/>
      <c r="K126" s="1138"/>
      <c r="L126" s="1138"/>
      <c r="M126" s="1138"/>
      <c r="N126" s="1138"/>
      <c r="O126" s="1138"/>
      <c r="P126" s="1138"/>
      <c r="Q126" s="1138"/>
      <c r="R126" s="1138"/>
      <c r="S126" s="1139"/>
      <c r="T126" s="8" t="s">
        <v>478</v>
      </c>
      <c r="U126" s="1132">
        <f>IF(C123=1,0,IF(C126="○",1076000,0))</f>
        <v>0</v>
      </c>
      <c r="V126" s="1132"/>
      <c r="W126" s="1132"/>
      <c r="X126" s="1132"/>
      <c r="Y126" s="9" t="s">
        <v>479</v>
      </c>
    </row>
    <row r="127" spans="2:32" ht="7.5" customHeight="1">
      <c r="B127" s="2"/>
      <c r="D127" s="1138"/>
      <c r="E127" s="1138"/>
      <c r="F127" s="1138"/>
      <c r="G127" s="1138"/>
      <c r="H127" s="1138"/>
      <c r="I127" s="1138"/>
      <c r="J127" s="1138"/>
      <c r="K127" s="1138"/>
      <c r="L127" s="1138"/>
      <c r="M127" s="1138"/>
      <c r="N127" s="1138"/>
      <c r="O127" s="1138"/>
      <c r="P127" s="1138"/>
      <c r="Q127" s="1138"/>
      <c r="R127" s="1138"/>
      <c r="S127" s="1139"/>
      <c r="T127" s="8"/>
      <c r="U127" s="166"/>
      <c r="V127" s="166"/>
      <c r="W127" s="166"/>
      <c r="X127" s="166"/>
      <c r="Y127" s="9"/>
    </row>
    <row r="128" spans="2:32" ht="15" customHeight="1">
      <c r="B128" s="2"/>
      <c r="D128" s="175"/>
      <c r="E128" s="175"/>
      <c r="T128" s="2"/>
      <c r="U128" s="162"/>
      <c r="V128" s="162"/>
      <c r="W128" s="162"/>
      <c r="X128" s="162"/>
      <c r="Y128" s="9"/>
    </row>
    <row r="129" spans="2:39" ht="15" customHeight="1">
      <c r="B129" s="2"/>
      <c r="C129" s="1" t="s">
        <v>489</v>
      </c>
      <c r="T129" s="8" t="s">
        <v>478</v>
      </c>
      <c r="U129" s="1132">
        <f>U130+U132</f>
        <v>0</v>
      </c>
      <c r="V129" s="1132"/>
      <c r="W129" s="1132"/>
      <c r="X129" s="1132"/>
      <c r="Y129" s="9" t="s">
        <v>479</v>
      </c>
    </row>
    <row r="130" spans="2:39" ht="15" customHeight="1">
      <c r="B130" s="2"/>
      <c r="D130" s="1" t="s">
        <v>490</v>
      </c>
      <c r="T130" s="8" t="s">
        <v>190</v>
      </c>
      <c r="U130" s="1132">
        <f>IF($I$7="",0,IF(C123=1,0,240000))</f>
        <v>0</v>
      </c>
      <c r="V130" s="1132"/>
      <c r="W130" s="1132"/>
      <c r="X130" s="1132"/>
      <c r="Y130" s="9" t="s">
        <v>191</v>
      </c>
    </row>
    <row r="131" spans="2:39" ht="15" customHeight="1">
      <c r="B131" s="2"/>
      <c r="D131" s="1" t="s">
        <v>491</v>
      </c>
      <c r="T131" s="8"/>
      <c r="U131" s="166"/>
      <c r="V131" s="166"/>
      <c r="W131" s="166"/>
      <c r="X131" s="166"/>
      <c r="Y131" s="9"/>
    </row>
    <row r="132" spans="2:39" ht="15" customHeight="1">
      <c r="B132" s="2"/>
      <c r="E132" s="177"/>
      <c r="F132" s="177"/>
      <c r="G132" s="1133"/>
      <c r="H132" s="1133"/>
      <c r="I132" s="1133"/>
      <c r="J132" s="1" t="s">
        <v>175</v>
      </c>
      <c r="K132" s="1" t="s">
        <v>474</v>
      </c>
      <c r="L132" s="1135" t="s">
        <v>492</v>
      </c>
      <c r="M132" s="1135"/>
      <c r="N132" s="1135"/>
      <c r="O132" s="1136"/>
      <c r="P132" s="1136"/>
      <c r="Q132" s="1" t="s">
        <v>493</v>
      </c>
      <c r="T132" s="8" t="s">
        <v>190</v>
      </c>
      <c r="U132" s="1132">
        <f>IF(C123=1,0,G132*O132)</f>
        <v>0</v>
      </c>
      <c r="V132" s="1132"/>
      <c r="W132" s="1132"/>
      <c r="X132" s="1132"/>
      <c r="Y132" s="9" t="s">
        <v>191</v>
      </c>
      <c r="AM132" s="155">
        <v>0</v>
      </c>
    </row>
    <row r="133" spans="2:39" ht="15" customHeight="1">
      <c r="B133" s="2"/>
      <c r="N133" s="12" t="s">
        <v>494</v>
      </c>
      <c r="T133" s="8"/>
      <c r="U133" s="166"/>
      <c r="V133" s="166"/>
      <c r="W133" s="166"/>
      <c r="X133" s="166"/>
      <c r="Y133" s="9"/>
      <c r="AM133" s="155">
        <v>1</v>
      </c>
    </row>
    <row r="134" spans="2:39" ht="15" customHeight="1">
      <c r="B134" s="2"/>
      <c r="C134" s="1" t="s">
        <v>495</v>
      </c>
      <c r="T134" s="2"/>
      <c r="U134" s="162"/>
      <c r="V134" s="162"/>
      <c r="W134" s="162"/>
      <c r="X134" s="162"/>
      <c r="Y134" s="9"/>
      <c r="AM134" s="155">
        <v>2</v>
      </c>
    </row>
    <row r="135" spans="2:39" ht="15.75" customHeight="1">
      <c r="B135" s="2"/>
      <c r="D135" s="18" t="s">
        <v>457</v>
      </c>
      <c r="E135" s="1133"/>
      <c r="F135" s="1133"/>
      <c r="G135" s="1133"/>
      <c r="H135" s="1" t="s">
        <v>496</v>
      </c>
      <c r="K135" s="19" t="s">
        <v>195</v>
      </c>
      <c r="M135" s="1127" t="s">
        <v>497</v>
      </c>
      <c r="N135" s="1127"/>
      <c r="O135" s="1127"/>
      <c r="P135" s="1" t="s">
        <v>498</v>
      </c>
      <c r="Q135" s="1134">
        <f>U55</f>
        <v>0</v>
      </c>
      <c r="R135" s="1134"/>
      <c r="S135" s="1" t="s">
        <v>420</v>
      </c>
      <c r="T135" s="8" t="s">
        <v>478</v>
      </c>
      <c r="U135" s="1132">
        <f>+IF(C123=1,0,E135*Q135)</f>
        <v>0</v>
      </c>
      <c r="V135" s="1132"/>
      <c r="W135" s="1132"/>
      <c r="X135" s="1132"/>
      <c r="Y135" s="9" t="s">
        <v>479</v>
      </c>
    </row>
    <row r="136" spans="2:39" ht="15.75" customHeight="1">
      <c r="B136" s="2"/>
      <c r="D136" s="18"/>
      <c r="E136" s="29"/>
      <c r="F136" s="29"/>
      <c r="G136" s="29"/>
      <c r="K136" s="19"/>
      <c r="M136" s="20"/>
      <c r="N136" s="20"/>
      <c r="O136" s="20"/>
      <c r="Q136" s="29"/>
      <c r="R136" s="29"/>
      <c r="T136" s="8"/>
      <c r="U136" s="166"/>
      <c r="V136" s="166"/>
      <c r="W136" s="166"/>
      <c r="X136" s="166"/>
      <c r="Y136" s="9"/>
    </row>
    <row r="137" spans="2:39">
      <c r="B137" s="2"/>
      <c r="C137" s="1114" t="s">
        <v>499</v>
      </c>
      <c r="D137" s="1114"/>
      <c r="E137" s="1114"/>
      <c r="F137" s="1114"/>
      <c r="G137" s="1114"/>
      <c r="H137" s="1114"/>
      <c r="I137" s="1114"/>
      <c r="J137" s="1114"/>
      <c r="K137" s="1114"/>
      <c r="L137" s="1114"/>
      <c r="M137" s="1114"/>
      <c r="N137" s="1114"/>
      <c r="O137" s="1114"/>
      <c r="P137" s="178"/>
      <c r="Q137" s="28"/>
      <c r="R137" s="28"/>
      <c r="S137" s="168"/>
      <c r="T137" s="8"/>
      <c r="U137" s="1132"/>
      <c r="V137" s="1132"/>
      <c r="W137" s="1132"/>
      <c r="X137" s="1132"/>
      <c r="Y137" s="9"/>
    </row>
    <row r="138" spans="2:39" ht="16.5" customHeight="1">
      <c r="B138" s="2"/>
      <c r="C138" s="60"/>
      <c r="D138" s="1" t="s">
        <v>500</v>
      </c>
      <c r="F138" s="60"/>
      <c r="G138" s="60"/>
      <c r="H138" s="60"/>
      <c r="I138" s="60"/>
      <c r="J138" s="60"/>
      <c r="K138" s="60"/>
      <c r="L138" s="60"/>
      <c r="M138" s="60"/>
      <c r="N138" s="60"/>
      <c r="O138" s="60"/>
      <c r="P138" s="178"/>
      <c r="Q138" s="28"/>
      <c r="R138" s="28"/>
      <c r="S138" s="168"/>
      <c r="T138" s="8" t="s">
        <v>478</v>
      </c>
      <c r="U138" s="1132">
        <f>U139+U140</f>
        <v>0</v>
      </c>
      <c r="V138" s="1132"/>
      <c r="W138" s="1132"/>
      <c r="X138" s="1132"/>
      <c r="Y138" s="9" t="s">
        <v>479</v>
      </c>
    </row>
    <row r="139" spans="2:39" ht="25.5" customHeight="1">
      <c r="B139" s="2"/>
      <c r="E139" s="1127"/>
      <c r="F139" s="1127"/>
      <c r="G139" s="18" t="s">
        <v>457</v>
      </c>
      <c r="H139" s="1128"/>
      <c r="I139" s="1128"/>
      <c r="J139" s="1" t="s">
        <v>501</v>
      </c>
      <c r="M139" s="28" t="s">
        <v>502</v>
      </c>
      <c r="N139" s="1098" t="s">
        <v>503</v>
      </c>
      <c r="O139" s="1129"/>
      <c r="P139" s="1129"/>
      <c r="Q139" s="1130">
        <f>U65</f>
        <v>0</v>
      </c>
      <c r="R139" s="1130"/>
      <c r="S139" s="168" t="s">
        <v>432</v>
      </c>
      <c r="T139" s="167" t="s">
        <v>190</v>
      </c>
      <c r="U139" s="1131">
        <f>H139*Q139</f>
        <v>0</v>
      </c>
      <c r="V139" s="1131"/>
      <c r="W139" s="1131"/>
      <c r="X139" s="1131"/>
      <c r="Y139" s="168" t="s">
        <v>191</v>
      </c>
    </row>
    <row r="140" spans="2:39" ht="25.5" customHeight="1">
      <c r="B140" s="2"/>
      <c r="E140" s="1127"/>
      <c r="F140" s="1127"/>
      <c r="G140" s="18" t="s">
        <v>457</v>
      </c>
      <c r="H140" s="1128"/>
      <c r="I140" s="1128"/>
      <c r="J140" s="1" t="s">
        <v>496</v>
      </c>
      <c r="M140" s="28" t="s">
        <v>502</v>
      </c>
      <c r="N140" s="1098" t="s">
        <v>504</v>
      </c>
      <c r="O140" s="1129"/>
      <c r="P140" s="1129"/>
      <c r="Q140" s="1130">
        <f>U66</f>
        <v>0</v>
      </c>
      <c r="R140" s="1130"/>
      <c r="S140" s="168" t="s">
        <v>420</v>
      </c>
      <c r="T140" s="167" t="s">
        <v>190</v>
      </c>
      <c r="U140" s="1131">
        <f>H140*Q140</f>
        <v>0</v>
      </c>
      <c r="V140" s="1131"/>
      <c r="W140" s="1131"/>
      <c r="X140" s="1131"/>
      <c r="Y140" s="168" t="s">
        <v>191</v>
      </c>
    </row>
    <row r="141" spans="2:39" ht="12.75" customHeight="1">
      <c r="B141" s="2"/>
      <c r="E141" s="20"/>
      <c r="F141" s="20"/>
      <c r="G141" s="18"/>
      <c r="H141" s="179"/>
      <c r="I141" s="179"/>
      <c r="M141" s="28"/>
      <c r="N141" s="180"/>
      <c r="O141" s="178"/>
      <c r="P141" s="178"/>
      <c r="Q141" s="181"/>
      <c r="R141" s="181"/>
      <c r="S141" s="168"/>
      <c r="T141" s="167"/>
      <c r="U141" s="182"/>
      <c r="V141" s="182"/>
      <c r="W141" s="182"/>
      <c r="X141" s="182"/>
      <c r="Y141" s="168"/>
    </row>
    <row r="142" spans="2:39" ht="15" customHeight="1">
      <c r="B142" s="2"/>
      <c r="D142" s="1" t="s">
        <v>505</v>
      </c>
      <c r="F142" s="60"/>
      <c r="G142" s="60"/>
      <c r="H142" s="60"/>
      <c r="I142" s="60"/>
      <c r="J142" s="60"/>
      <c r="K142" s="60"/>
      <c r="L142" s="60"/>
      <c r="M142" s="60"/>
      <c r="N142" s="60"/>
      <c r="O142" s="60"/>
      <c r="P142" s="178"/>
      <c r="Q142" s="181"/>
      <c r="R142" s="181"/>
      <c r="S142" s="168"/>
      <c r="T142" s="8" t="s">
        <v>478</v>
      </c>
      <c r="U142" s="1132">
        <f>U143+U144</f>
        <v>0</v>
      </c>
      <c r="V142" s="1132"/>
      <c r="W142" s="1132"/>
      <c r="X142" s="1132"/>
      <c r="Y142" s="9" t="s">
        <v>479</v>
      </c>
    </row>
    <row r="143" spans="2:39" ht="27.75" customHeight="1">
      <c r="B143" s="2"/>
      <c r="E143" s="1127"/>
      <c r="F143" s="1127"/>
      <c r="G143" s="18" t="s">
        <v>457</v>
      </c>
      <c r="H143" s="1128"/>
      <c r="I143" s="1128"/>
      <c r="J143" s="1" t="s">
        <v>501</v>
      </c>
      <c r="M143" s="28" t="s">
        <v>502</v>
      </c>
      <c r="N143" s="1098" t="s">
        <v>506</v>
      </c>
      <c r="O143" s="1129"/>
      <c r="P143" s="1129"/>
      <c r="Q143" s="1130">
        <f>U67</f>
        <v>0</v>
      </c>
      <c r="R143" s="1130"/>
      <c r="S143" s="168" t="s">
        <v>432</v>
      </c>
      <c r="T143" s="167" t="s">
        <v>190</v>
      </c>
      <c r="U143" s="1131">
        <f>H143*Q143</f>
        <v>0</v>
      </c>
      <c r="V143" s="1131"/>
      <c r="W143" s="1131"/>
      <c r="X143" s="1131"/>
      <c r="Y143" s="168" t="s">
        <v>191</v>
      </c>
    </row>
    <row r="144" spans="2:39" ht="27.75" customHeight="1">
      <c r="B144" s="2"/>
      <c r="E144" s="1127"/>
      <c r="F144" s="1127"/>
      <c r="G144" s="18" t="s">
        <v>457</v>
      </c>
      <c r="H144" s="1128"/>
      <c r="I144" s="1128"/>
      <c r="J144" s="1" t="s">
        <v>496</v>
      </c>
      <c r="M144" s="28" t="s">
        <v>502</v>
      </c>
      <c r="N144" s="1098" t="s">
        <v>507</v>
      </c>
      <c r="O144" s="1129"/>
      <c r="P144" s="1129"/>
      <c r="Q144" s="1130">
        <f>U68</f>
        <v>0</v>
      </c>
      <c r="R144" s="1130"/>
      <c r="S144" s="168" t="s">
        <v>420</v>
      </c>
      <c r="T144" s="167" t="s">
        <v>190</v>
      </c>
      <c r="U144" s="1131">
        <f>H144*Q144</f>
        <v>0</v>
      </c>
      <c r="V144" s="1131"/>
      <c r="W144" s="1131"/>
      <c r="X144" s="1131"/>
      <c r="Y144" s="168" t="s">
        <v>191</v>
      </c>
    </row>
    <row r="145" spans="2:28" ht="13.5" customHeight="1">
      <c r="B145" s="2"/>
      <c r="E145" s="20"/>
      <c r="F145" s="20"/>
      <c r="G145" s="18"/>
      <c r="H145" s="179"/>
      <c r="I145" s="179"/>
      <c r="M145" s="28"/>
      <c r="N145" s="180"/>
      <c r="O145" s="178"/>
      <c r="P145" s="178"/>
      <c r="Q145" s="181"/>
      <c r="R145" s="181"/>
      <c r="S145" s="168"/>
      <c r="T145" s="167"/>
      <c r="U145" s="182"/>
      <c r="V145" s="182"/>
      <c r="W145" s="182"/>
      <c r="X145" s="182"/>
      <c r="Y145" s="168"/>
    </row>
    <row r="146" spans="2:28">
      <c r="B146" s="2"/>
      <c r="C146" s="1114" t="s">
        <v>508</v>
      </c>
      <c r="D146" s="1114"/>
      <c r="E146" s="1114"/>
      <c r="F146" s="1114"/>
      <c r="G146" s="1114"/>
      <c r="H146" s="1114"/>
      <c r="I146" s="1114"/>
      <c r="J146" s="1114"/>
      <c r="K146" s="1114"/>
      <c r="L146" s="1114"/>
      <c r="M146" s="1114"/>
      <c r="N146" s="1114"/>
      <c r="O146" s="1114"/>
      <c r="P146" s="178"/>
      <c r="Q146" s="181"/>
      <c r="R146" s="181"/>
      <c r="S146" s="168"/>
      <c r="T146" s="8"/>
      <c r="U146" s="1132"/>
      <c r="V146" s="1132"/>
      <c r="W146" s="1132"/>
      <c r="X146" s="1132"/>
      <c r="Y146" s="9"/>
    </row>
    <row r="147" spans="2:28" ht="14.25" customHeight="1">
      <c r="B147" s="2"/>
      <c r="C147" s="60"/>
      <c r="D147" s="1" t="s">
        <v>500</v>
      </c>
      <c r="F147" s="60"/>
      <c r="G147" s="60"/>
      <c r="H147" s="60"/>
      <c r="I147" s="60"/>
      <c r="J147" s="60"/>
      <c r="K147" s="60"/>
      <c r="L147" s="60"/>
      <c r="M147" s="60"/>
      <c r="N147" s="60"/>
      <c r="O147" s="60"/>
      <c r="P147" s="178"/>
      <c r="Q147" s="181"/>
      <c r="R147" s="181"/>
      <c r="S147" s="168"/>
      <c r="T147" s="8" t="s">
        <v>478</v>
      </c>
      <c r="U147" s="1132">
        <f>U148+U149</f>
        <v>0</v>
      </c>
      <c r="V147" s="1132"/>
      <c r="W147" s="1132"/>
      <c r="X147" s="1132"/>
      <c r="Y147" s="9" t="s">
        <v>479</v>
      </c>
    </row>
    <row r="148" spans="2:28" ht="25.5" customHeight="1">
      <c r="B148" s="2"/>
      <c r="E148" s="1127"/>
      <c r="F148" s="1127"/>
      <c r="G148" s="18" t="s">
        <v>457</v>
      </c>
      <c r="H148" s="1128"/>
      <c r="I148" s="1128"/>
      <c r="J148" s="1" t="s">
        <v>501</v>
      </c>
      <c r="M148" s="28" t="s">
        <v>502</v>
      </c>
      <c r="N148" s="1098" t="s">
        <v>509</v>
      </c>
      <c r="O148" s="1129"/>
      <c r="P148" s="1129"/>
      <c r="Q148" s="1130">
        <f>U70</f>
        <v>0</v>
      </c>
      <c r="R148" s="1130"/>
      <c r="S148" s="168" t="s">
        <v>432</v>
      </c>
      <c r="T148" s="167" t="s">
        <v>190</v>
      </c>
      <c r="U148" s="1131">
        <f>H148*Q148</f>
        <v>0</v>
      </c>
      <c r="V148" s="1131"/>
      <c r="W148" s="1131"/>
      <c r="X148" s="1131"/>
      <c r="Y148" s="168" t="s">
        <v>191</v>
      </c>
    </row>
    <row r="149" spans="2:28" ht="25.5" customHeight="1">
      <c r="B149" s="2"/>
      <c r="E149" s="1127"/>
      <c r="F149" s="1127"/>
      <c r="G149" s="18" t="s">
        <v>457</v>
      </c>
      <c r="H149" s="1128"/>
      <c r="I149" s="1128"/>
      <c r="J149" s="1" t="s">
        <v>496</v>
      </c>
      <c r="M149" s="28" t="s">
        <v>502</v>
      </c>
      <c r="N149" s="1098" t="s">
        <v>510</v>
      </c>
      <c r="O149" s="1129"/>
      <c r="P149" s="1129"/>
      <c r="Q149" s="1130">
        <f>U71</f>
        <v>0</v>
      </c>
      <c r="R149" s="1130"/>
      <c r="S149" s="168" t="s">
        <v>420</v>
      </c>
      <c r="T149" s="167" t="s">
        <v>190</v>
      </c>
      <c r="U149" s="1131">
        <f>H149*Q149</f>
        <v>0</v>
      </c>
      <c r="V149" s="1131"/>
      <c r="W149" s="1131"/>
      <c r="X149" s="1131"/>
      <c r="Y149" s="168" t="s">
        <v>191</v>
      </c>
    </row>
    <row r="150" spans="2:28" ht="14.25" customHeight="1">
      <c r="B150" s="2"/>
      <c r="E150" s="20"/>
      <c r="F150" s="20"/>
      <c r="G150" s="18"/>
      <c r="H150" s="179"/>
      <c r="I150" s="179"/>
      <c r="M150" s="28"/>
      <c r="N150" s="180"/>
      <c r="O150" s="178"/>
      <c r="P150" s="178"/>
      <c r="Q150" s="181"/>
      <c r="R150" s="181"/>
      <c r="S150" s="168"/>
      <c r="T150" s="167"/>
      <c r="U150" s="182"/>
      <c r="V150" s="182"/>
      <c r="W150" s="182"/>
      <c r="X150" s="182"/>
      <c r="Y150" s="168"/>
    </row>
    <row r="151" spans="2:28" ht="15" customHeight="1">
      <c r="B151" s="2"/>
      <c r="D151" s="1" t="s">
        <v>505</v>
      </c>
      <c r="F151" s="60"/>
      <c r="G151" s="60"/>
      <c r="H151" s="60"/>
      <c r="I151" s="60"/>
      <c r="J151" s="60"/>
      <c r="K151" s="60"/>
      <c r="L151" s="60"/>
      <c r="M151" s="60"/>
      <c r="N151" s="60"/>
      <c r="O151" s="60"/>
      <c r="P151" s="178"/>
      <c r="Q151" s="181"/>
      <c r="R151" s="181"/>
      <c r="S151" s="168"/>
      <c r="T151" s="8" t="s">
        <v>478</v>
      </c>
      <c r="U151" s="1132">
        <f>U152+U153</f>
        <v>0</v>
      </c>
      <c r="V151" s="1132"/>
      <c r="W151" s="1132"/>
      <c r="X151" s="1132"/>
      <c r="Y151" s="9" t="s">
        <v>479</v>
      </c>
    </row>
    <row r="152" spans="2:28" ht="27.75" customHeight="1">
      <c r="B152" s="2"/>
      <c r="E152" s="1127"/>
      <c r="F152" s="1127"/>
      <c r="G152" s="18" t="s">
        <v>457</v>
      </c>
      <c r="H152" s="1128"/>
      <c r="I152" s="1128"/>
      <c r="J152" s="1" t="s">
        <v>501</v>
      </c>
      <c r="M152" s="28" t="s">
        <v>502</v>
      </c>
      <c r="N152" s="1098" t="s">
        <v>511</v>
      </c>
      <c r="O152" s="1129"/>
      <c r="P152" s="1129"/>
      <c r="Q152" s="1130">
        <f>U72</f>
        <v>0</v>
      </c>
      <c r="R152" s="1130"/>
      <c r="S152" s="168" t="s">
        <v>432</v>
      </c>
      <c r="T152" s="167" t="s">
        <v>190</v>
      </c>
      <c r="U152" s="1131">
        <f>H152*Q152</f>
        <v>0</v>
      </c>
      <c r="V152" s="1131"/>
      <c r="W152" s="1131"/>
      <c r="X152" s="1131"/>
      <c r="Y152" s="168" t="s">
        <v>191</v>
      </c>
    </row>
    <row r="153" spans="2:28" ht="27.75" customHeight="1">
      <c r="B153" s="2"/>
      <c r="E153" s="1127"/>
      <c r="F153" s="1127"/>
      <c r="G153" s="18" t="s">
        <v>457</v>
      </c>
      <c r="H153" s="1128"/>
      <c r="I153" s="1128"/>
      <c r="J153" s="1" t="s">
        <v>496</v>
      </c>
      <c r="M153" s="28" t="s">
        <v>502</v>
      </c>
      <c r="N153" s="1098" t="s">
        <v>512</v>
      </c>
      <c r="O153" s="1129"/>
      <c r="P153" s="1129"/>
      <c r="Q153" s="1130">
        <f>U73</f>
        <v>0</v>
      </c>
      <c r="R153" s="1130"/>
      <c r="S153" s="168" t="s">
        <v>420</v>
      </c>
      <c r="T153" s="167" t="s">
        <v>190</v>
      </c>
      <c r="U153" s="1131">
        <f>H153*Q153</f>
        <v>0</v>
      </c>
      <c r="V153" s="1131"/>
      <c r="W153" s="1131"/>
      <c r="X153" s="1131"/>
      <c r="Y153" s="168" t="s">
        <v>191</v>
      </c>
    </row>
    <row r="154" spans="2:28" ht="8.25" customHeight="1">
      <c r="B154" s="2"/>
      <c r="C154" s="1114"/>
      <c r="D154" s="1114"/>
      <c r="E154" s="1114"/>
      <c r="F154" s="1114"/>
      <c r="G154" s="1114"/>
      <c r="H154" s="1114"/>
      <c r="I154" s="1114"/>
      <c r="J154" s="1114"/>
      <c r="K154" s="1114"/>
      <c r="L154" s="1114"/>
      <c r="M154" s="1114"/>
      <c r="N154" s="1114"/>
      <c r="O154" s="1114"/>
      <c r="P154" s="29"/>
      <c r="Q154" s="29"/>
      <c r="R154" s="29"/>
      <c r="S154" s="9"/>
      <c r="T154" s="8"/>
      <c r="U154" s="166"/>
      <c r="V154" s="166"/>
      <c r="W154" s="166"/>
      <c r="X154" s="166"/>
      <c r="Y154" s="9"/>
    </row>
    <row r="155" spans="2:28" ht="9" customHeight="1">
      <c r="B155" s="2"/>
      <c r="D155" s="19"/>
      <c r="E155" s="20"/>
      <c r="F155" s="20"/>
      <c r="G155" s="18"/>
      <c r="H155" s="179"/>
      <c r="I155" s="179"/>
      <c r="M155" s="108"/>
      <c r="N155" s="183"/>
      <c r="O155" s="70"/>
      <c r="P155" s="70"/>
      <c r="Q155" s="28"/>
      <c r="R155" s="28"/>
      <c r="T155" s="167"/>
      <c r="U155" s="182"/>
      <c r="V155" s="182"/>
      <c r="W155" s="182"/>
      <c r="X155" s="182"/>
      <c r="Y155" s="168"/>
    </row>
    <row r="156" spans="2:28" ht="15" customHeight="1">
      <c r="B156" s="2"/>
      <c r="K156" s="1" t="s">
        <v>513</v>
      </c>
      <c r="P156" s="130"/>
      <c r="Q156" s="19"/>
      <c r="R156" s="19"/>
      <c r="S156" s="93"/>
      <c r="T156" s="8" t="s">
        <v>478</v>
      </c>
      <c r="U156" s="1100" t="e">
        <f>U78+U117+U119+U125+U126+U129+U135+U138+U142+U147+U151</f>
        <v>#VALUE!</v>
      </c>
      <c r="V156" s="1100"/>
      <c r="W156" s="1100"/>
      <c r="X156" s="1100"/>
      <c r="Y156" s="9" t="s">
        <v>479</v>
      </c>
      <c r="AB156" s="82"/>
    </row>
    <row r="157" spans="2:28" ht="6" customHeight="1" thickBot="1">
      <c r="B157" s="184"/>
      <c r="C157" s="185"/>
      <c r="D157" s="185"/>
      <c r="E157" s="185"/>
      <c r="F157" s="185"/>
      <c r="G157" s="185"/>
      <c r="H157" s="185"/>
      <c r="I157" s="185"/>
      <c r="J157" s="185"/>
      <c r="K157" s="185"/>
      <c r="L157" s="185"/>
      <c r="M157" s="185"/>
      <c r="N157" s="185"/>
      <c r="O157" s="185"/>
      <c r="P157" s="185"/>
      <c r="Q157" s="185"/>
      <c r="R157" s="185"/>
      <c r="S157" s="186"/>
      <c r="T157" s="184"/>
      <c r="U157" s="185"/>
      <c r="V157" s="185"/>
      <c r="W157" s="185"/>
      <c r="X157" s="185"/>
      <c r="Y157" s="186"/>
    </row>
    <row r="158" spans="2:28" ht="30" customHeight="1" thickTop="1">
      <c r="B158" s="1115" t="s">
        <v>514</v>
      </c>
      <c r="C158" s="1116"/>
      <c r="D158" s="1116"/>
      <c r="E158" s="1116"/>
      <c r="F158" s="1116"/>
      <c r="G158" s="1116"/>
      <c r="H158" s="1116"/>
      <c r="I158" s="1119"/>
      <c r="J158" s="1119"/>
      <c r="K158" s="1119"/>
      <c r="L158" s="1119"/>
      <c r="M158" s="1119"/>
      <c r="N158" s="1120"/>
      <c r="O158" s="1120"/>
      <c r="P158" s="1120"/>
      <c r="Q158" s="1120"/>
      <c r="R158" s="1120"/>
      <c r="S158" s="32"/>
      <c r="T158" s="1121" t="s">
        <v>515</v>
      </c>
      <c r="U158" s="1122"/>
      <c r="V158" s="1122"/>
      <c r="W158" s="1122"/>
      <c r="X158" s="1122"/>
      <c r="Y158" s="1123"/>
    </row>
    <row r="159" spans="2:28" ht="30" customHeight="1" thickBot="1">
      <c r="B159" s="1117"/>
      <c r="C159" s="1118"/>
      <c r="D159" s="1118"/>
      <c r="E159" s="1118"/>
      <c r="F159" s="1118"/>
      <c r="G159" s="1118"/>
      <c r="H159" s="1124" t="s">
        <v>516</v>
      </c>
      <c r="I159" s="1125"/>
      <c r="J159" s="1125"/>
      <c r="K159" s="1125"/>
      <c r="L159" s="1125"/>
      <c r="M159" s="1125"/>
      <c r="N159" s="1126"/>
      <c r="O159" s="1126"/>
      <c r="P159" s="1126"/>
      <c r="Q159" s="1126"/>
      <c r="R159" s="1126"/>
      <c r="S159" s="9" t="s">
        <v>175</v>
      </c>
      <c r="T159" s="1103"/>
      <c r="U159" s="1104"/>
      <c r="V159" s="1104"/>
      <c r="W159" s="1104"/>
      <c r="X159" s="1104"/>
      <c r="Y159" s="1105"/>
      <c r="AB159" s="187" t="e">
        <f>U156</f>
        <v>#VALUE!</v>
      </c>
    </row>
    <row r="160" spans="2:28" ht="17.25" customHeight="1">
      <c r="B160" s="33"/>
      <c r="C160" s="34"/>
      <c r="D160" s="34"/>
      <c r="E160" s="34"/>
      <c r="F160" s="34"/>
      <c r="G160" s="34"/>
      <c r="H160" s="34"/>
      <c r="I160" s="34"/>
      <c r="J160" s="97" t="s">
        <v>517</v>
      </c>
      <c r="S160" s="9"/>
      <c r="T160" s="8" t="s">
        <v>478</v>
      </c>
      <c r="U160" s="1100">
        <f>ROUNDDOWN(IF(N159&gt;7200000,U156*0.8,0),0)</f>
        <v>0</v>
      </c>
      <c r="V160" s="1100"/>
      <c r="W160" s="1100"/>
      <c r="X160" s="1100"/>
      <c r="Y160" s="9" t="s">
        <v>479</v>
      </c>
      <c r="AB160" s="187">
        <f>U160</f>
        <v>0</v>
      </c>
    </row>
    <row r="161" spans="2:28" ht="28.5" customHeight="1">
      <c r="B161" s="11"/>
      <c r="C161" s="35"/>
      <c r="D161" s="35"/>
      <c r="E161" s="35"/>
      <c r="F161" s="35"/>
      <c r="G161" s="35"/>
      <c r="H161" s="1101" t="s">
        <v>518</v>
      </c>
      <c r="I161" s="1101"/>
      <c r="J161" s="1101"/>
      <c r="K161" s="1101"/>
      <c r="L161" s="1101"/>
      <c r="M161" s="1101"/>
      <c r="N161" s="1101"/>
      <c r="O161" s="1101"/>
      <c r="P161" s="1101"/>
      <c r="Q161" s="1101"/>
      <c r="R161" s="1101"/>
      <c r="S161" s="1102"/>
      <c r="T161" s="1103" t="s">
        <v>519</v>
      </c>
      <c r="U161" s="1104"/>
      <c r="V161" s="1104"/>
      <c r="W161" s="1104"/>
      <c r="X161" s="1104"/>
      <c r="Y161" s="1105"/>
      <c r="AB161" s="82">
        <f>U163</f>
        <v>0</v>
      </c>
    </row>
    <row r="162" spans="2:28" ht="30" customHeight="1">
      <c r="B162" s="1106" t="s">
        <v>520</v>
      </c>
      <c r="C162" s="1107"/>
      <c r="D162" s="1107"/>
      <c r="E162" s="1107"/>
      <c r="F162" s="1107"/>
      <c r="G162" s="1107"/>
      <c r="H162" s="1110"/>
      <c r="I162" s="1110"/>
      <c r="J162" s="1110"/>
      <c r="K162" s="36"/>
      <c r="L162" s="36"/>
      <c r="M162" s="36"/>
      <c r="N162" s="37"/>
      <c r="O162" s="37"/>
      <c r="P162" s="37"/>
      <c r="Q162" s="37"/>
      <c r="R162" s="37"/>
      <c r="S162" s="38"/>
      <c r="T162" s="1103"/>
      <c r="U162" s="1104"/>
      <c r="V162" s="1104"/>
      <c r="W162" s="1104"/>
      <c r="X162" s="1104"/>
      <c r="Y162" s="1105"/>
    </row>
    <row r="163" spans="2:28" ht="30" customHeight="1" thickBot="1">
      <c r="B163" s="1108"/>
      <c r="C163" s="1109"/>
      <c r="D163" s="1109"/>
      <c r="E163" s="1109"/>
      <c r="F163" s="1109"/>
      <c r="G163" s="1109"/>
      <c r="H163" s="1111"/>
      <c r="I163" s="1112"/>
      <c r="J163" s="1112"/>
      <c r="K163" s="1112"/>
      <c r="L163" s="1112"/>
      <c r="M163" s="1112"/>
      <c r="N163" s="1113"/>
      <c r="O163" s="1113"/>
      <c r="P163" s="1113"/>
      <c r="Q163" s="1113"/>
      <c r="R163" s="1113"/>
      <c r="S163" s="9" t="s">
        <v>384</v>
      </c>
      <c r="T163" s="8" t="s">
        <v>478</v>
      </c>
      <c r="U163" s="1100">
        <f>ROUNDDOWN(IF(AND(N159&gt;6300000,N159&lt;=7200000),U156*0.9,0),0)</f>
        <v>0</v>
      </c>
      <c r="V163" s="1100"/>
      <c r="W163" s="1100"/>
      <c r="X163" s="1100"/>
      <c r="Y163" s="9" t="s">
        <v>479</v>
      </c>
    </row>
    <row r="164" spans="2:28" ht="43.5" customHeight="1">
      <c r="B164" s="1097" t="s">
        <v>521</v>
      </c>
      <c r="C164" s="1098"/>
      <c r="D164" s="1098"/>
      <c r="E164" s="1098"/>
      <c r="F164" s="1098"/>
      <c r="G164" s="1098"/>
      <c r="H164" s="1098"/>
      <c r="I164" s="1098"/>
      <c r="J164" s="1098"/>
      <c r="K164" s="1098"/>
      <c r="L164" s="1098"/>
      <c r="M164" s="1098"/>
      <c r="N164" s="1098"/>
      <c r="O164" s="1098"/>
      <c r="P164" s="1098"/>
      <c r="Q164" s="1098"/>
      <c r="R164" s="1098"/>
      <c r="S164" s="1099"/>
      <c r="T164" s="8"/>
      <c r="U164" s="39"/>
      <c r="V164" s="39"/>
      <c r="W164" s="39"/>
      <c r="X164" s="39"/>
      <c r="Y164" s="9"/>
    </row>
    <row r="165" spans="2:28" ht="6" customHeight="1">
      <c r="B165" s="40"/>
      <c r="C165" s="41"/>
      <c r="D165" s="41"/>
      <c r="E165" s="41"/>
      <c r="F165" s="41"/>
      <c r="G165" s="41"/>
      <c r="H165" s="41"/>
      <c r="I165" s="41"/>
      <c r="J165" s="41"/>
      <c r="K165" s="41"/>
      <c r="L165" s="41"/>
      <c r="M165" s="41"/>
      <c r="N165" s="41"/>
      <c r="O165" s="41"/>
      <c r="P165" s="41"/>
      <c r="Q165" s="41"/>
      <c r="R165" s="41"/>
      <c r="S165" s="42"/>
      <c r="T165" s="11"/>
      <c r="U165" s="35"/>
      <c r="V165" s="35"/>
      <c r="W165" s="35"/>
      <c r="X165" s="35"/>
      <c r="Y165" s="43"/>
    </row>
    <row r="166" spans="2:28" ht="15.75" customHeight="1">
      <c r="B166" s="188" t="s">
        <v>215</v>
      </c>
      <c r="C166" s="189"/>
      <c r="D166" s="189"/>
      <c r="E166" s="189"/>
      <c r="F166" s="189"/>
      <c r="G166" s="189"/>
      <c r="H166" s="189"/>
      <c r="I166" s="189"/>
      <c r="J166" s="189"/>
      <c r="K166" s="189"/>
      <c r="L166" s="189"/>
      <c r="M166" s="189"/>
      <c r="N166" s="189"/>
      <c r="O166" s="189"/>
      <c r="P166" s="189"/>
      <c r="Q166" s="189"/>
      <c r="R166" s="189"/>
      <c r="S166" s="189"/>
      <c r="T166" s="189"/>
      <c r="U166" s="189"/>
      <c r="V166" s="189"/>
      <c r="W166" s="189"/>
      <c r="X166" s="189"/>
      <c r="Y166" s="189"/>
    </row>
    <row r="167" spans="2:28" ht="11.1" customHeight="1">
      <c r="B167" s="190"/>
      <c r="C167" s="190"/>
      <c r="D167" s="190"/>
      <c r="E167" s="190"/>
      <c r="F167" s="190"/>
      <c r="G167" s="190"/>
      <c r="H167" s="190"/>
      <c r="I167" s="190"/>
      <c r="J167" s="190"/>
      <c r="K167" s="190"/>
      <c r="L167" s="190"/>
      <c r="M167" s="190"/>
      <c r="N167" s="190"/>
      <c r="O167" s="190"/>
      <c r="P167" s="190"/>
      <c r="Q167" s="190"/>
      <c r="R167" s="190"/>
      <c r="S167" s="190"/>
      <c r="T167" s="190"/>
      <c r="U167" s="190"/>
      <c r="V167" s="190"/>
      <c r="W167" s="190"/>
      <c r="X167" s="190"/>
      <c r="Y167" s="190"/>
    </row>
    <row r="168" spans="2:28" ht="11.25" customHeight="1">
      <c r="B168" s="190"/>
      <c r="C168" s="190"/>
      <c r="D168" s="190"/>
      <c r="E168" s="190"/>
      <c r="F168" s="190"/>
      <c r="G168" s="190"/>
      <c r="H168" s="190"/>
      <c r="I168" s="190"/>
      <c r="J168" s="190"/>
      <c r="K168" s="190"/>
      <c r="L168" s="190"/>
      <c r="M168" s="190"/>
      <c r="N168" s="190"/>
      <c r="O168" s="190"/>
      <c r="P168" s="190"/>
      <c r="Q168" s="190"/>
      <c r="R168" s="190"/>
      <c r="S168" s="190"/>
      <c r="T168" s="190"/>
      <c r="U168" s="190"/>
      <c r="V168" s="190"/>
      <c r="W168" s="190"/>
      <c r="X168" s="190"/>
      <c r="Y168" s="190"/>
    </row>
  </sheetData>
  <mergeCells count="253">
    <mergeCell ref="A3:Y3"/>
    <mergeCell ref="N6:Y6"/>
    <mergeCell ref="B8:Y9"/>
    <mergeCell ref="B13:L14"/>
    <mergeCell ref="M13:Y13"/>
    <mergeCell ref="M14:P14"/>
    <mergeCell ref="Q14:T14"/>
    <mergeCell ref="U14:Y14"/>
    <mergeCell ref="M17:O17"/>
    <mergeCell ref="Q17:S17"/>
    <mergeCell ref="V17:X17"/>
    <mergeCell ref="B19:Y19"/>
    <mergeCell ref="J24:M24"/>
    <mergeCell ref="T24:X24"/>
    <mergeCell ref="M15:O15"/>
    <mergeCell ref="Q15:S15"/>
    <mergeCell ref="V15:X15"/>
    <mergeCell ref="M16:O16"/>
    <mergeCell ref="Q16:S16"/>
    <mergeCell ref="V16:X16"/>
    <mergeCell ref="J31:M31"/>
    <mergeCell ref="T31:X31"/>
    <mergeCell ref="B32:Y33"/>
    <mergeCell ref="B34:Y35"/>
    <mergeCell ref="J38:M38"/>
    <mergeCell ref="U38:X38"/>
    <mergeCell ref="J25:M25"/>
    <mergeCell ref="T25:X25"/>
    <mergeCell ref="U26:X26"/>
    <mergeCell ref="U27:X27"/>
    <mergeCell ref="J30:M30"/>
    <mergeCell ref="T30:X30"/>
    <mergeCell ref="M48:O48"/>
    <mergeCell ref="Q48:S48"/>
    <mergeCell ref="V48:X48"/>
    <mergeCell ref="B49:L49"/>
    <mergeCell ref="M49:O49"/>
    <mergeCell ref="Q49:S49"/>
    <mergeCell ref="V49:X49"/>
    <mergeCell ref="J39:M39"/>
    <mergeCell ref="U39:X39"/>
    <mergeCell ref="U40:X40"/>
    <mergeCell ref="U41:X41"/>
    <mergeCell ref="B43:Y43"/>
    <mergeCell ref="B46:L47"/>
    <mergeCell ref="M46:Y46"/>
    <mergeCell ref="M47:P47"/>
    <mergeCell ref="Q47:T47"/>
    <mergeCell ref="U47:Y47"/>
    <mergeCell ref="B51:Y51"/>
    <mergeCell ref="Q55:S55"/>
    <mergeCell ref="U55:X55"/>
    <mergeCell ref="V57:W58"/>
    <mergeCell ref="X57:Y58"/>
    <mergeCell ref="B59:B60"/>
    <mergeCell ref="C59:U60"/>
    <mergeCell ref="V59:W60"/>
    <mergeCell ref="X59:Y60"/>
    <mergeCell ref="A67:M68"/>
    <mergeCell ref="N67:O68"/>
    <mergeCell ref="P67:S67"/>
    <mergeCell ref="U67:X67"/>
    <mergeCell ref="P68:S68"/>
    <mergeCell ref="U68:X68"/>
    <mergeCell ref="B61:B62"/>
    <mergeCell ref="C61:U62"/>
    <mergeCell ref="V61:W62"/>
    <mergeCell ref="X61:Y62"/>
    <mergeCell ref="A65:M66"/>
    <mergeCell ref="N65:O66"/>
    <mergeCell ref="P65:S65"/>
    <mergeCell ref="U65:X65"/>
    <mergeCell ref="P66:S66"/>
    <mergeCell ref="U66:X66"/>
    <mergeCell ref="A72:M73"/>
    <mergeCell ref="N72:O73"/>
    <mergeCell ref="P72:S72"/>
    <mergeCell ref="U72:X72"/>
    <mergeCell ref="P73:S73"/>
    <mergeCell ref="U73:X73"/>
    <mergeCell ref="A70:M71"/>
    <mergeCell ref="N70:O71"/>
    <mergeCell ref="P70:S70"/>
    <mergeCell ref="U70:X70"/>
    <mergeCell ref="P71:S71"/>
    <mergeCell ref="U71:X71"/>
    <mergeCell ref="H77:Y77"/>
    <mergeCell ref="I78:J78"/>
    <mergeCell ref="U78:X78"/>
    <mergeCell ref="U79:X79"/>
    <mergeCell ref="B80:S80"/>
    <mergeCell ref="B81:C81"/>
    <mergeCell ref="E81:G81"/>
    <mergeCell ref="M81:P81"/>
    <mergeCell ref="Q81:R81"/>
    <mergeCell ref="E86:G86"/>
    <mergeCell ref="B87:C87"/>
    <mergeCell ref="E87:G87"/>
    <mergeCell ref="M87:P87"/>
    <mergeCell ref="Q87:R87"/>
    <mergeCell ref="E88:G88"/>
    <mergeCell ref="B83:C83"/>
    <mergeCell ref="E83:G83"/>
    <mergeCell ref="M83:P83"/>
    <mergeCell ref="Q83:R83"/>
    <mergeCell ref="B85:C85"/>
    <mergeCell ref="E85:G85"/>
    <mergeCell ref="M85:P85"/>
    <mergeCell ref="Q85:R85"/>
    <mergeCell ref="B89:C89"/>
    <mergeCell ref="E89:G89"/>
    <mergeCell ref="M89:P89"/>
    <mergeCell ref="Q89:R89"/>
    <mergeCell ref="B91:S91"/>
    <mergeCell ref="B92:C92"/>
    <mergeCell ref="E92:G92"/>
    <mergeCell ref="M92:P92"/>
    <mergeCell ref="Q92:R92"/>
    <mergeCell ref="B98:C98"/>
    <mergeCell ref="E98:G98"/>
    <mergeCell ref="M98:P98"/>
    <mergeCell ref="Q98:R98"/>
    <mergeCell ref="B100:C100"/>
    <mergeCell ref="E100:G100"/>
    <mergeCell ref="M100:P100"/>
    <mergeCell ref="Q100:R100"/>
    <mergeCell ref="B94:S94"/>
    <mergeCell ref="B95:C95"/>
    <mergeCell ref="E95:G95"/>
    <mergeCell ref="M95:P95"/>
    <mergeCell ref="Q95:R95"/>
    <mergeCell ref="B97:S97"/>
    <mergeCell ref="E105:G105"/>
    <mergeCell ref="B106:C106"/>
    <mergeCell ref="E106:G106"/>
    <mergeCell ref="M106:P106"/>
    <mergeCell ref="Q106:R106"/>
    <mergeCell ref="B108:S108"/>
    <mergeCell ref="B102:C102"/>
    <mergeCell ref="E102:G102"/>
    <mergeCell ref="M102:P102"/>
    <mergeCell ref="Q102:R102"/>
    <mergeCell ref="E103:G103"/>
    <mergeCell ref="B104:C104"/>
    <mergeCell ref="E104:G104"/>
    <mergeCell ref="M104:P104"/>
    <mergeCell ref="Q104:R104"/>
    <mergeCell ref="B109:C109"/>
    <mergeCell ref="E109:G109"/>
    <mergeCell ref="M109:P109"/>
    <mergeCell ref="Q109:R109"/>
    <mergeCell ref="B111:S111"/>
    <mergeCell ref="B112:C112"/>
    <mergeCell ref="E112:G112"/>
    <mergeCell ref="M112:P112"/>
    <mergeCell ref="Q112:R112"/>
    <mergeCell ref="AA119:AE119"/>
    <mergeCell ref="E120:G120"/>
    <mergeCell ref="M120:N120"/>
    <mergeCell ref="Q120:R120"/>
    <mergeCell ref="AA120:AE120"/>
    <mergeCell ref="E114:G114"/>
    <mergeCell ref="M114:P114"/>
    <mergeCell ref="Q114:R114"/>
    <mergeCell ref="U114:X114"/>
    <mergeCell ref="U116:X116"/>
    <mergeCell ref="Q117:R117"/>
    <mergeCell ref="U117:X117"/>
    <mergeCell ref="E125:H125"/>
    <mergeCell ref="K125:P125"/>
    <mergeCell ref="Q125:R125"/>
    <mergeCell ref="U125:X125"/>
    <mergeCell ref="D126:S127"/>
    <mergeCell ref="U126:X126"/>
    <mergeCell ref="E118:G118"/>
    <mergeCell ref="K118:S118"/>
    <mergeCell ref="Q119:R119"/>
    <mergeCell ref="U119:X119"/>
    <mergeCell ref="E135:G135"/>
    <mergeCell ref="M135:O135"/>
    <mergeCell ref="Q135:R135"/>
    <mergeCell ref="U135:X135"/>
    <mergeCell ref="C137:O137"/>
    <mergeCell ref="U137:X137"/>
    <mergeCell ref="U129:X129"/>
    <mergeCell ref="U130:X130"/>
    <mergeCell ref="G132:I132"/>
    <mergeCell ref="L132:N132"/>
    <mergeCell ref="O132:P132"/>
    <mergeCell ref="U132:X132"/>
    <mergeCell ref="E140:F140"/>
    <mergeCell ref="H140:I140"/>
    <mergeCell ref="N140:P140"/>
    <mergeCell ref="Q140:R140"/>
    <mergeCell ref="U140:X140"/>
    <mergeCell ref="U142:X142"/>
    <mergeCell ref="U138:X138"/>
    <mergeCell ref="E139:F139"/>
    <mergeCell ref="H139:I139"/>
    <mergeCell ref="N139:P139"/>
    <mergeCell ref="Q139:R139"/>
    <mergeCell ref="U139:X139"/>
    <mergeCell ref="E143:F143"/>
    <mergeCell ref="H143:I143"/>
    <mergeCell ref="N143:P143"/>
    <mergeCell ref="Q143:R143"/>
    <mergeCell ref="U143:X143"/>
    <mergeCell ref="E144:F144"/>
    <mergeCell ref="H144:I144"/>
    <mergeCell ref="N144:P144"/>
    <mergeCell ref="Q144:R144"/>
    <mergeCell ref="U144:X144"/>
    <mergeCell ref="E149:F149"/>
    <mergeCell ref="H149:I149"/>
    <mergeCell ref="N149:P149"/>
    <mergeCell ref="Q149:R149"/>
    <mergeCell ref="U149:X149"/>
    <mergeCell ref="U151:X151"/>
    <mergeCell ref="C146:O146"/>
    <mergeCell ref="U146:X146"/>
    <mergeCell ref="U147:X147"/>
    <mergeCell ref="E148:F148"/>
    <mergeCell ref="H148:I148"/>
    <mergeCell ref="N148:P148"/>
    <mergeCell ref="Q148:R148"/>
    <mergeCell ref="U148:X148"/>
    <mergeCell ref="C154:O154"/>
    <mergeCell ref="U156:X156"/>
    <mergeCell ref="B158:G159"/>
    <mergeCell ref="H158:M158"/>
    <mergeCell ref="N158:R158"/>
    <mergeCell ref="T158:Y159"/>
    <mergeCell ref="H159:M159"/>
    <mergeCell ref="N159:R159"/>
    <mergeCell ref="E152:F152"/>
    <mergeCell ref="H152:I152"/>
    <mergeCell ref="N152:P152"/>
    <mergeCell ref="Q152:R152"/>
    <mergeCell ref="U152:X152"/>
    <mergeCell ref="E153:F153"/>
    <mergeCell ref="H153:I153"/>
    <mergeCell ref="N153:P153"/>
    <mergeCell ref="Q153:R153"/>
    <mergeCell ref="U153:X153"/>
    <mergeCell ref="B164:S164"/>
    <mergeCell ref="U160:X160"/>
    <mergeCell ref="H161:S161"/>
    <mergeCell ref="T161:Y162"/>
    <mergeCell ref="B162:G163"/>
    <mergeCell ref="H162:J162"/>
    <mergeCell ref="H163:M163"/>
    <mergeCell ref="N163:R163"/>
    <mergeCell ref="U163:X163"/>
  </mergeCells>
  <phoneticPr fontId="4"/>
  <conditionalFormatting sqref="C117">
    <cfRule type="containsBlanks" dxfId="11" priority="7">
      <formula>LEN(TRIM(C117))=0</formula>
    </cfRule>
  </conditionalFormatting>
  <conditionalFormatting sqref="C119">
    <cfRule type="containsBlanks" dxfId="10" priority="6">
      <formula>LEN(TRIM(C119))=0</formula>
    </cfRule>
  </conditionalFormatting>
  <conditionalFormatting sqref="C123">
    <cfRule type="containsBlanks" dxfId="9" priority="5">
      <formula>LEN(TRIM(C123))=0</formula>
    </cfRule>
  </conditionalFormatting>
  <conditionalFormatting sqref="C126">
    <cfRule type="containsBlanks" dxfId="8" priority="4">
      <formula>LEN(TRIM(C126))=0</formula>
    </cfRule>
  </conditionalFormatting>
  <conditionalFormatting sqref="I7">
    <cfRule type="containsBlanks" dxfId="7" priority="10" stopIfTrue="1">
      <formula>LEN(TRIM(I7))=0</formula>
    </cfRule>
  </conditionalFormatting>
  <conditionalFormatting sqref="J38:M39 U38:X39">
    <cfRule type="containsBlanks" dxfId="6" priority="13">
      <formula>LEN(TRIM(J38))=0</formula>
    </cfRule>
  </conditionalFormatting>
  <conditionalFormatting sqref="K78 N78">
    <cfRule type="containsBlanks" dxfId="5" priority="8" stopIfTrue="1">
      <formula>LEN(TRIM(K78))=0</formula>
    </cfRule>
  </conditionalFormatting>
  <conditionalFormatting sqref="M49:O49 Q49:S49">
    <cfRule type="containsBlanks" dxfId="4" priority="1">
      <formula>LEN(TRIM(M49))=0</formula>
    </cfRule>
  </conditionalFormatting>
  <conditionalFormatting sqref="N163:R163">
    <cfRule type="containsBlanks" dxfId="3" priority="2">
      <formula>LEN(TRIM(N163))=0</formula>
    </cfRule>
  </conditionalFormatting>
  <conditionalFormatting sqref="N6:Y6">
    <cfRule type="containsBlanks" dxfId="2" priority="11" stopIfTrue="1">
      <formula>LEN(TRIM(N6))=0</formula>
    </cfRule>
  </conditionalFormatting>
  <conditionalFormatting sqref="O132:P132">
    <cfRule type="containsBlanks" dxfId="1" priority="3">
      <formula>LEN(TRIM(O132))=0</formula>
    </cfRule>
  </conditionalFormatting>
  <conditionalFormatting sqref="V59:Y62">
    <cfRule type="containsBlanks" dxfId="0" priority="9" stopIfTrue="1">
      <formula>LEN(TRIM(V59))=0</formula>
    </cfRule>
  </conditionalFormatting>
  <dataValidations count="5">
    <dataValidation type="list" allowBlank="1" showInputMessage="1" showErrorMessage="1" sqref="I7 JE7 TA7 ACW7 AMS7 AWO7 BGK7 BQG7 CAC7 CJY7 CTU7 DDQ7 DNM7 DXI7 EHE7 ERA7 FAW7 FKS7 FUO7 GEK7 GOG7 GYC7 HHY7 HRU7 IBQ7 ILM7 IVI7 JFE7 JPA7 JYW7 KIS7 KSO7 LCK7 LMG7 LWC7 MFY7 MPU7 MZQ7 NJM7 NTI7 ODE7 ONA7 OWW7 PGS7 PQO7 QAK7 QKG7 QUC7 RDY7 RNU7 RXQ7 SHM7 SRI7 TBE7 TLA7 TUW7 UES7 UOO7 UYK7 VIG7 VSC7 WBY7 WLU7 WVQ7 I65543 JE65543 TA65543 ACW65543 AMS65543 AWO65543 BGK65543 BQG65543 CAC65543 CJY65543 CTU65543 DDQ65543 DNM65543 DXI65543 EHE65543 ERA65543 FAW65543 FKS65543 FUO65543 GEK65543 GOG65543 GYC65543 HHY65543 HRU65543 IBQ65543 ILM65543 IVI65543 JFE65543 JPA65543 JYW65543 KIS65543 KSO65543 LCK65543 LMG65543 LWC65543 MFY65543 MPU65543 MZQ65543 NJM65543 NTI65543 ODE65543 ONA65543 OWW65543 PGS65543 PQO65543 QAK65543 QKG65543 QUC65543 RDY65543 RNU65543 RXQ65543 SHM65543 SRI65543 TBE65543 TLA65543 TUW65543 UES65543 UOO65543 UYK65543 VIG65543 VSC65543 WBY65543 WLU65543 WVQ65543 I131079 JE131079 TA131079 ACW131079 AMS131079 AWO131079 BGK131079 BQG131079 CAC131079 CJY131079 CTU131079 DDQ131079 DNM131079 DXI131079 EHE131079 ERA131079 FAW131079 FKS131079 FUO131079 GEK131079 GOG131079 GYC131079 HHY131079 HRU131079 IBQ131079 ILM131079 IVI131079 JFE131079 JPA131079 JYW131079 KIS131079 KSO131079 LCK131079 LMG131079 LWC131079 MFY131079 MPU131079 MZQ131079 NJM131079 NTI131079 ODE131079 ONA131079 OWW131079 PGS131079 PQO131079 QAK131079 QKG131079 QUC131079 RDY131079 RNU131079 RXQ131079 SHM131079 SRI131079 TBE131079 TLA131079 TUW131079 UES131079 UOO131079 UYK131079 VIG131079 VSC131079 WBY131079 WLU131079 WVQ131079 I196615 JE196615 TA196615 ACW196615 AMS196615 AWO196615 BGK196615 BQG196615 CAC196615 CJY196615 CTU196615 DDQ196615 DNM196615 DXI196615 EHE196615 ERA196615 FAW196615 FKS196615 FUO196615 GEK196615 GOG196615 GYC196615 HHY196615 HRU196615 IBQ196615 ILM196615 IVI196615 JFE196615 JPA196615 JYW196615 KIS196615 KSO196615 LCK196615 LMG196615 LWC196615 MFY196615 MPU196615 MZQ196615 NJM196615 NTI196615 ODE196615 ONA196615 OWW196615 PGS196615 PQO196615 QAK196615 QKG196615 QUC196615 RDY196615 RNU196615 RXQ196615 SHM196615 SRI196615 TBE196615 TLA196615 TUW196615 UES196615 UOO196615 UYK196615 VIG196615 VSC196615 WBY196615 WLU196615 WVQ196615 I262151 JE262151 TA262151 ACW262151 AMS262151 AWO262151 BGK262151 BQG262151 CAC262151 CJY262151 CTU262151 DDQ262151 DNM262151 DXI262151 EHE262151 ERA262151 FAW262151 FKS262151 FUO262151 GEK262151 GOG262151 GYC262151 HHY262151 HRU262151 IBQ262151 ILM262151 IVI262151 JFE262151 JPA262151 JYW262151 KIS262151 KSO262151 LCK262151 LMG262151 LWC262151 MFY262151 MPU262151 MZQ262151 NJM262151 NTI262151 ODE262151 ONA262151 OWW262151 PGS262151 PQO262151 QAK262151 QKG262151 QUC262151 RDY262151 RNU262151 RXQ262151 SHM262151 SRI262151 TBE262151 TLA262151 TUW262151 UES262151 UOO262151 UYK262151 VIG262151 VSC262151 WBY262151 WLU262151 WVQ262151 I327687 JE327687 TA327687 ACW327687 AMS327687 AWO327687 BGK327687 BQG327687 CAC327687 CJY327687 CTU327687 DDQ327687 DNM327687 DXI327687 EHE327687 ERA327687 FAW327687 FKS327687 FUO327687 GEK327687 GOG327687 GYC327687 HHY327687 HRU327687 IBQ327687 ILM327687 IVI327687 JFE327687 JPA327687 JYW327687 KIS327687 KSO327687 LCK327687 LMG327687 LWC327687 MFY327687 MPU327687 MZQ327687 NJM327687 NTI327687 ODE327687 ONA327687 OWW327687 PGS327687 PQO327687 QAK327687 QKG327687 QUC327687 RDY327687 RNU327687 RXQ327687 SHM327687 SRI327687 TBE327687 TLA327687 TUW327687 UES327687 UOO327687 UYK327687 VIG327687 VSC327687 WBY327687 WLU327687 WVQ327687 I393223 JE393223 TA393223 ACW393223 AMS393223 AWO393223 BGK393223 BQG393223 CAC393223 CJY393223 CTU393223 DDQ393223 DNM393223 DXI393223 EHE393223 ERA393223 FAW393223 FKS393223 FUO393223 GEK393223 GOG393223 GYC393223 HHY393223 HRU393223 IBQ393223 ILM393223 IVI393223 JFE393223 JPA393223 JYW393223 KIS393223 KSO393223 LCK393223 LMG393223 LWC393223 MFY393223 MPU393223 MZQ393223 NJM393223 NTI393223 ODE393223 ONA393223 OWW393223 PGS393223 PQO393223 QAK393223 QKG393223 QUC393223 RDY393223 RNU393223 RXQ393223 SHM393223 SRI393223 TBE393223 TLA393223 TUW393223 UES393223 UOO393223 UYK393223 VIG393223 VSC393223 WBY393223 WLU393223 WVQ393223 I458759 JE458759 TA458759 ACW458759 AMS458759 AWO458759 BGK458759 BQG458759 CAC458759 CJY458759 CTU458759 DDQ458759 DNM458759 DXI458759 EHE458759 ERA458759 FAW458759 FKS458759 FUO458759 GEK458759 GOG458759 GYC458759 HHY458759 HRU458759 IBQ458759 ILM458759 IVI458759 JFE458759 JPA458759 JYW458759 KIS458759 KSO458759 LCK458759 LMG458759 LWC458759 MFY458759 MPU458759 MZQ458759 NJM458759 NTI458759 ODE458759 ONA458759 OWW458759 PGS458759 PQO458759 QAK458759 QKG458759 QUC458759 RDY458759 RNU458759 RXQ458759 SHM458759 SRI458759 TBE458759 TLA458759 TUW458759 UES458759 UOO458759 UYK458759 VIG458759 VSC458759 WBY458759 WLU458759 WVQ458759 I524295 JE524295 TA524295 ACW524295 AMS524295 AWO524295 BGK524295 BQG524295 CAC524295 CJY524295 CTU524295 DDQ524295 DNM524295 DXI524295 EHE524295 ERA524295 FAW524295 FKS524295 FUO524295 GEK524295 GOG524295 GYC524295 HHY524295 HRU524295 IBQ524295 ILM524295 IVI524295 JFE524295 JPA524295 JYW524295 KIS524295 KSO524295 LCK524295 LMG524295 LWC524295 MFY524295 MPU524295 MZQ524295 NJM524295 NTI524295 ODE524295 ONA524295 OWW524295 PGS524295 PQO524295 QAK524295 QKG524295 QUC524295 RDY524295 RNU524295 RXQ524295 SHM524295 SRI524295 TBE524295 TLA524295 TUW524295 UES524295 UOO524295 UYK524295 VIG524295 VSC524295 WBY524295 WLU524295 WVQ524295 I589831 JE589831 TA589831 ACW589831 AMS589831 AWO589831 BGK589831 BQG589831 CAC589831 CJY589831 CTU589831 DDQ589831 DNM589831 DXI589831 EHE589831 ERA589831 FAW589831 FKS589831 FUO589831 GEK589831 GOG589831 GYC589831 HHY589831 HRU589831 IBQ589831 ILM589831 IVI589831 JFE589831 JPA589831 JYW589831 KIS589831 KSO589831 LCK589831 LMG589831 LWC589831 MFY589831 MPU589831 MZQ589831 NJM589831 NTI589831 ODE589831 ONA589831 OWW589831 PGS589831 PQO589831 QAK589831 QKG589831 QUC589831 RDY589831 RNU589831 RXQ589831 SHM589831 SRI589831 TBE589831 TLA589831 TUW589831 UES589831 UOO589831 UYK589831 VIG589831 VSC589831 WBY589831 WLU589831 WVQ589831 I655367 JE655367 TA655367 ACW655367 AMS655367 AWO655367 BGK655367 BQG655367 CAC655367 CJY655367 CTU655367 DDQ655367 DNM655367 DXI655367 EHE655367 ERA655367 FAW655367 FKS655367 FUO655367 GEK655367 GOG655367 GYC655367 HHY655367 HRU655367 IBQ655367 ILM655367 IVI655367 JFE655367 JPA655367 JYW655367 KIS655367 KSO655367 LCK655367 LMG655367 LWC655367 MFY655367 MPU655367 MZQ655367 NJM655367 NTI655367 ODE655367 ONA655367 OWW655367 PGS655367 PQO655367 QAK655367 QKG655367 QUC655367 RDY655367 RNU655367 RXQ655367 SHM655367 SRI655367 TBE655367 TLA655367 TUW655367 UES655367 UOO655367 UYK655367 VIG655367 VSC655367 WBY655367 WLU655367 WVQ655367 I720903 JE720903 TA720903 ACW720903 AMS720903 AWO720903 BGK720903 BQG720903 CAC720903 CJY720903 CTU720903 DDQ720903 DNM720903 DXI720903 EHE720903 ERA720903 FAW720903 FKS720903 FUO720903 GEK720903 GOG720903 GYC720903 HHY720903 HRU720903 IBQ720903 ILM720903 IVI720903 JFE720903 JPA720903 JYW720903 KIS720903 KSO720903 LCK720903 LMG720903 LWC720903 MFY720903 MPU720903 MZQ720903 NJM720903 NTI720903 ODE720903 ONA720903 OWW720903 PGS720903 PQO720903 QAK720903 QKG720903 QUC720903 RDY720903 RNU720903 RXQ720903 SHM720903 SRI720903 TBE720903 TLA720903 TUW720903 UES720903 UOO720903 UYK720903 VIG720903 VSC720903 WBY720903 WLU720903 WVQ720903 I786439 JE786439 TA786439 ACW786439 AMS786439 AWO786439 BGK786439 BQG786439 CAC786439 CJY786439 CTU786439 DDQ786439 DNM786439 DXI786439 EHE786439 ERA786439 FAW786439 FKS786439 FUO786439 GEK786439 GOG786439 GYC786439 HHY786439 HRU786439 IBQ786439 ILM786439 IVI786439 JFE786439 JPA786439 JYW786439 KIS786439 KSO786439 LCK786439 LMG786439 LWC786439 MFY786439 MPU786439 MZQ786439 NJM786439 NTI786439 ODE786439 ONA786439 OWW786439 PGS786439 PQO786439 QAK786439 QKG786439 QUC786439 RDY786439 RNU786439 RXQ786439 SHM786439 SRI786439 TBE786439 TLA786439 TUW786439 UES786439 UOO786439 UYK786439 VIG786439 VSC786439 WBY786439 WLU786439 WVQ786439 I851975 JE851975 TA851975 ACW851975 AMS851975 AWO851975 BGK851975 BQG851975 CAC851975 CJY851975 CTU851975 DDQ851975 DNM851975 DXI851975 EHE851975 ERA851975 FAW851975 FKS851975 FUO851975 GEK851975 GOG851975 GYC851975 HHY851975 HRU851975 IBQ851975 ILM851975 IVI851975 JFE851975 JPA851975 JYW851975 KIS851975 KSO851975 LCK851975 LMG851975 LWC851975 MFY851975 MPU851975 MZQ851975 NJM851975 NTI851975 ODE851975 ONA851975 OWW851975 PGS851975 PQO851975 QAK851975 QKG851975 QUC851975 RDY851975 RNU851975 RXQ851975 SHM851975 SRI851975 TBE851975 TLA851975 TUW851975 UES851975 UOO851975 UYK851975 VIG851975 VSC851975 WBY851975 WLU851975 WVQ851975 I917511 JE917511 TA917511 ACW917511 AMS917511 AWO917511 BGK917511 BQG917511 CAC917511 CJY917511 CTU917511 DDQ917511 DNM917511 DXI917511 EHE917511 ERA917511 FAW917511 FKS917511 FUO917511 GEK917511 GOG917511 GYC917511 HHY917511 HRU917511 IBQ917511 ILM917511 IVI917511 JFE917511 JPA917511 JYW917511 KIS917511 KSO917511 LCK917511 LMG917511 LWC917511 MFY917511 MPU917511 MZQ917511 NJM917511 NTI917511 ODE917511 ONA917511 OWW917511 PGS917511 PQO917511 QAK917511 QKG917511 QUC917511 RDY917511 RNU917511 RXQ917511 SHM917511 SRI917511 TBE917511 TLA917511 TUW917511 UES917511 UOO917511 UYK917511 VIG917511 VSC917511 WBY917511 WLU917511 WVQ917511 I983047 JE983047 TA983047 ACW983047 AMS983047 AWO983047 BGK983047 BQG983047 CAC983047 CJY983047 CTU983047 DDQ983047 DNM983047 DXI983047 EHE983047 ERA983047 FAW983047 FKS983047 FUO983047 GEK983047 GOG983047 GYC983047 HHY983047 HRU983047 IBQ983047 ILM983047 IVI983047 JFE983047 JPA983047 JYW983047 KIS983047 KSO983047 LCK983047 LMG983047 LWC983047 MFY983047 MPU983047 MZQ983047 NJM983047 NTI983047 ODE983047 ONA983047 OWW983047 PGS983047 PQO983047 QAK983047 QKG983047 QUC983047 RDY983047 RNU983047 RXQ983047 SHM983047 SRI983047 TBE983047 TLA983047 TUW983047 UES983047 UOO983047 UYK983047 VIG983047 VSC983047 WBY983047 WLU983047 WVQ983047 V59:Y62 JR59:JU62 TN59:TQ62 ADJ59:ADM62 ANF59:ANI62 AXB59:AXE62 BGX59:BHA62 BQT59:BQW62 CAP59:CAS62 CKL59:CKO62 CUH59:CUK62 DED59:DEG62 DNZ59:DOC62 DXV59:DXY62 EHR59:EHU62 ERN59:ERQ62 FBJ59:FBM62 FLF59:FLI62 FVB59:FVE62 GEX59:GFA62 GOT59:GOW62 GYP59:GYS62 HIL59:HIO62 HSH59:HSK62 ICD59:ICG62 ILZ59:IMC62 IVV59:IVY62 JFR59:JFU62 JPN59:JPQ62 JZJ59:JZM62 KJF59:KJI62 KTB59:KTE62 LCX59:LDA62 LMT59:LMW62 LWP59:LWS62 MGL59:MGO62 MQH59:MQK62 NAD59:NAG62 NJZ59:NKC62 NTV59:NTY62 ODR59:ODU62 ONN59:ONQ62 OXJ59:OXM62 PHF59:PHI62 PRB59:PRE62 QAX59:QBA62 QKT59:QKW62 QUP59:QUS62 REL59:REO62 ROH59:ROK62 RYD59:RYG62 SHZ59:SIC62 SRV59:SRY62 TBR59:TBU62 TLN59:TLQ62 TVJ59:TVM62 UFF59:UFI62 UPB59:UPE62 UYX59:UZA62 VIT59:VIW62 VSP59:VSS62 WCL59:WCO62 WMH59:WMK62 WWD59:WWG62 V65595:Y65598 JR65595:JU65598 TN65595:TQ65598 ADJ65595:ADM65598 ANF65595:ANI65598 AXB65595:AXE65598 BGX65595:BHA65598 BQT65595:BQW65598 CAP65595:CAS65598 CKL65595:CKO65598 CUH65595:CUK65598 DED65595:DEG65598 DNZ65595:DOC65598 DXV65595:DXY65598 EHR65595:EHU65598 ERN65595:ERQ65598 FBJ65595:FBM65598 FLF65595:FLI65598 FVB65595:FVE65598 GEX65595:GFA65598 GOT65595:GOW65598 GYP65595:GYS65598 HIL65595:HIO65598 HSH65595:HSK65598 ICD65595:ICG65598 ILZ65595:IMC65598 IVV65595:IVY65598 JFR65595:JFU65598 JPN65595:JPQ65598 JZJ65595:JZM65598 KJF65595:KJI65598 KTB65595:KTE65598 LCX65595:LDA65598 LMT65595:LMW65598 LWP65595:LWS65598 MGL65595:MGO65598 MQH65595:MQK65598 NAD65595:NAG65598 NJZ65595:NKC65598 NTV65595:NTY65598 ODR65595:ODU65598 ONN65595:ONQ65598 OXJ65595:OXM65598 PHF65595:PHI65598 PRB65595:PRE65598 QAX65595:QBA65598 QKT65595:QKW65598 QUP65595:QUS65598 REL65595:REO65598 ROH65595:ROK65598 RYD65595:RYG65598 SHZ65595:SIC65598 SRV65595:SRY65598 TBR65595:TBU65598 TLN65595:TLQ65598 TVJ65595:TVM65598 UFF65595:UFI65598 UPB65595:UPE65598 UYX65595:UZA65598 VIT65595:VIW65598 VSP65595:VSS65598 WCL65595:WCO65598 WMH65595:WMK65598 WWD65595:WWG65598 V131131:Y131134 JR131131:JU131134 TN131131:TQ131134 ADJ131131:ADM131134 ANF131131:ANI131134 AXB131131:AXE131134 BGX131131:BHA131134 BQT131131:BQW131134 CAP131131:CAS131134 CKL131131:CKO131134 CUH131131:CUK131134 DED131131:DEG131134 DNZ131131:DOC131134 DXV131131:DXY131134 EHR131131:EHU131134 ERN131131:ERQ131134 FBJ131131:FBM131134 FLF131131:FLI131134 FVB131131:FVE131134 GEX131131:GFA131134 GOT131131:GOW131134 GYP131131:GYS131134 HIL131131:HIO131134 HSH131131:HSK131134 ICD131131:ICG131134 ILZ131131:IMC131134 IVV131131:IVY131134 JFR131131:JFU131134 JPN131131:JPQ131134 JZJ131131:JZM131134 KJF131131:KJI131134 KTB131131:KTE131134 LCX131131:LDA131134 LMT131131:LMW131134 LWP131131:LWS131134 MGL131131:MGO131134 MQH131131:MQK131134 NAD131131:NAG131134 NJZ131131:NKC131134 NTV131131:NTY131134 ODR131131:ODU131134 ONN131131:ONQ131134 OXJ131131:OXM131134 PHF131131:PHI131134 PRB131131:PRE131134 QAX131131:QBA131134 QKT131131:QKW131134 QUP131131:QUS131134 REL131131:REO131134 ROH131131:ROK131134 RYD131131:RYG131134 SHZ131131:SIC131134 SRV131131:SRY131134 TBR131131:TBU131134 TLN131131:TLQ131134 TVJ131131:TVM131134 UFF131131:UFI131134 UPB131131:UPE131134 UYX131131:UZA131134 VIT131131:VIW131134 VSP131131:VSS131134 WCL131131:WCO131134 WMH131131:WMK131134 WWD131131:WWG131134 V196667:Y196670 JR196667:JU196670 TN196667:TQ196670 ADJ196667:ADM196670 ANF196667:ANI196670 AXB196667:AXE196670 BGX196667:BHA196670 BQT196667:BQW196670 CAP196667:CAS196670 CKL196667:CKO196670 CUH196667:CUK196670 DED196667:DEG196670 DNZ196667:DOC196670 DXV196667:DXY196670 EHR196667:EHU196670 ERN196667:ERQ196670 FBJ196667:FBM196670 FLF196667:FLI196670 FVB196667:FVE196670 GEX196667:GFA196670 GOT196667:GOW196670 GYP196667:GYS196670 HIL196667:HIO196670 HSH196667:HSK196670 ICD196667:ICG196670 ILZ196667:IMC196670 IVV196667:IVY196670 JFR196667:JFU196670 JPN196667:JPQ196670 JZJ196667:JZM196670 KJF196667:KJI196670 KTB196667:KTE196670 LCX196667:LDA196670 LMT196667:LMW196670 LWP196667:LWS196670 MGL196667:MGO196670 MQH196667:MQK196670 NAD196667:NAG196670 NJZ196667:NKC196670 NTV196667:NTY196670 ODR196667:ODU196670 ONN196667:ONQ196670 OXJ196667:OXM196670 PHF196667:PHI196670 PRB196667:PRE196670 QAX196667:QBA196670 QKT196667:QKW196670 QUP196667:QUS196670 REL196667:REO196670 ROH196667:ROK196670 RYD196667:RYG196670 SHZ196667:SIC196670 SRV196667:SRY196670 TBR196667:TBU196670 TLN196667:TLQ196670 TVJ196667:TVM196670 UFF196667:UFI196670 UPB196667:UPE196670 UYX196667:UZA196670 VIT196667:VIW196670 VSP196667:VSS196670 WCL196667:WCO196670 WMH196667:WMK196670 WWD196667:WWG196670 V262203:Y262206 JR262203:JU262206 TN262203:TQ262206 ADJ262203:ADM262206 ANF262203:ANI262206 AXB262203:AXE262206 BGX262203:BHA262206 BQT262203:BQW262206 CAP262203:CAS262206 CKL262203:CKO262206 CUH262203:CUK262206 DED262203:DEG262206 DNZ262203:DOC262206 DXV262203:DXY262206 EHR262203:EHU262206 ERN262203:ERQ262206 FBJ262203:FBM262206 FLF262203:FLI262206 FVB262203:FVE262206 GEX262203:GFA262206 GOT262203:GOW262206 GYP262203:GYS262206 HIL262203:HIO262206 HSH262203:HSK262206 ICD262203:ICG262206 ILZ262203:IMC262206 IVV262203:IVY262206 JFR262203:JFU262206 JPN262203:JPQ262206 JZJ262203:JZM262206 KJF262203:KJI262206 KTB262203:KTE262206 LCX262203:LDA262206 LMT262203:LMW262206 LWP262203:LWS262206 MGL262203:MGO262206 MQH262203:MQK262206 NAD262203:NAG262206 NJZ262203:NKC262206 NTV262203:NTY262206 ODR262203:ODU262206 ONN262203:ONQ262206 OXJ262203:OXM262206 PHF262203:PHI262206 PRB262203:PRE262206 QAX262203:QBA262206 QKT262203:QKW262206 QUP262203:QUS262206 REL262203:REO262206 ROH262203:ROK262206 RYD262203:RYG262206 SHZ262203:SIC262206 SRV262203:SRY262206 TBR262203:TBU262206 TLN262203:TLQ262206 TVJ262203:TVM262206 UFF262203:UFI262206 UPB262203:UPE262206 UYX262203:UZA262206 VIT262203:VIW262206 VSP262203:VSS262206 WCL262203:WCO262206 WMH262203:WMK262206 WWD262203:WWG262206 V327739:Y327742 JR327739:JU327742 TN327739:TQ327742 ADJ327739:ADM327742 ANF327739:ANI327742 AXB327739:AXE327742 BGX327739:BHA327742 BQT327739:BQW327742 CAP327739:CAS327742 CKL327739:CKO327742 CUH327739:CUK327742 DED327739:DEG327742 DNZ327739:DOC327742 DXV327739:DXY327742 EHR327739:EHU327742 ERN327739:ERQ327742 FBJ327739:FBM327742 FLF327739:FLI327742 FVB327739:FVE327742 GEX327739:GFA327742 GOT327739:GOW327742 GYP327739:GYS327742 HIL327739:HIO327742 HSH327739:HSK327742 ICD327739:ICG327742 ILZ327739:IMC327742 IVV327739:IVY327742 JFR327739:JFU327742 JPN327739:JPQ327742 JZJ327739:JZM327742 KJF327739:KJI327742 KTB327739:KTE327742 LCX327739:LDA327742 LMT327739:LMW327742 LWP327739:LWS327742 MGL327739:MGO327742 MQH327739:MQK327742 NAD327739:NAG327742 NJZ327739:NKC327742 NTV327739:NTY327742 ODR327739:ODU327742 ONN327739:ONQ327742 OXJ327739:OXM327742 PHF327739:PHI327742 PRB327739:PRE327742 QAX327739:QBA327742 QKT327739:QKW327742 QUP327739:QUS327742 REL327739:REO327742 ROH327739:ROK327742 RYD327739:RYG327742 SHZ327739:SIC327742 SRV327739:SRY327742 TBR327739:TBU327742 TLN327739:TLQ327742 TVJ327739:TVM327742 UFF327739:UFI327742 UPB327739:UPE327742 UYX327739:UZA327742 VIT327739:VIW327742 VSP327739:VSS327742 WCL327739:WCO327742 WMH327739:WMK327742 WWD327739:WWG327742 V393275:Y393278 JR393275:JU393278 TN393275:TQ393278 ADJ393275:ADM393278 ANF393275:ANI393278 AXB393275:AXE393278 BGX393275:BHA393278 BQT393275:BQW393278 CAP393275:CAS393278 CKL393275:CKO393278 CUH393275:CUK393278 DED393275:DEG393278 DNZ393275:DOC393278 DXV393275:DXY393278 EHR393275:EHU393278 ERN393275:ERQ393278 FBJ393275:FBM393278 FLF393275:FLI393278 FVB393275:FVE393278 GEX393275:GFA393278 GOT393275:GOW393278 GYP393275:GYS393278 HIL393275:HIO393278 HSH393275:HSK393278 ICD393275:ICG393278 ILZ393275:IMC393278 IVV393275:IVY393278 JFR393275:JFU393278 JPN393275:JPQ393278 JZJ393275:JZM393278 KJF393275:KJI393278 KTB393275:KTE393278 LCX393275:LDA393278 LMT393275:LMW393278 LWP393275:LWS393278 MGL393275:MGO393278 MQH393275:MQK393278 NAD393275:NAG393278 NJZ393275:NKC393278 NTV393275:NTY393278 ODR393275:ODU393278 ONN393275:ONQ393278 OXJ393275:OXM393278 PHF393275:PHI393278 PRB393275:PRE393278 QAX393275:QBA393278 QKT393275:QKW393278 QUP393275:QUS393278 REL393275:REO393278 ROH393275:ROK393278 RYD393275:RYG393278 SHZ393275:SIC393278 SRV393275:SRY393278 TBR393275:TBU393278 TLN393275:TLQ393278 TVJ393275:TVM393278 UFF393275:UFI393278 UPB393275:UPE393278 UYX393275:UZA393278 VIT393275:VIW393278 VSP393275:VSS393278 WCL393275:WCO393278 WMH393275:WMK393278 WWD393275:WWG393278 V458811:Y458814 JR458811:JU458814 TN458811:TQ458814 ADJ458811:ADM458814 ANF458811:ANI458814 AXB458811:AXE458814 BGX458811:BHA458814 BQT458811:BQW458814 CAP458811:CAS458814 CKL458811:CKO458814 CUH458811:CUK458814 DED458811:DEG458814 DNZ458811:DOC458814 DXV458811:DXY458814 EHR458811:EHU458814 ERN458811:ERQ458814 FBJ458811:FBM458814 FLF458811:FLI458814 FVB458811:FVE458814 GEX458811:GFA458814 GOT458811:GOW458814 GYP458811:GYS458814 HIL458811:HIO458814 HSH458811:HSK458814 ICD458811:ICG458814 ILZ458811:IMC458814 IVV458811:IVY458814 JFR458811:JFU458814 JPN458811:JPQ458814 JZJ458811:JZM458814 KJF458811:KJI458814 KTB458811:KTE458814 LCX458811:LDA458814 LMT458811:LMW458814 LWP458811:LWS458814 MGL458811:MGO458814 MQH458811:MQK458814 NAD458811:NAG458814 NJZ458811:NKC458814 NTV458811:NTY458814 ODR458811:ODU458814 ONN458811:ONQ458814 OXJ458811:OXM458814 PHF458811:PHI458814 PRB458811:PRE458814 QAX458811:QBA458814 QKT458811:QKW458814 QUP458811:QUS458814 REL458811:REO458814 ROH458811:ROK458814 RYD458811:RYG458814 SHZ458811:SIC458814 SRV458811:SRY458814 TBR458811:TBU458814 TLN458811:TLQ458814 TVJ458811:TVM458814 UFF458811:UFI458814 UPB458811:UPE458814 UYX458811:UZA458814 VIT458811:VIW458814 VSP458811:VSS458814 WCL458811:WCO458814 WMH458811:WMK458814 WWD458811:WWG458814 V524347:Y524350 JR524347:JU524350 TN524347:TQ524350 ADJ524347:ADM524350 ANF524347:ANI524350 AXB524347:AXE524350 BGX524347:BHA524350 BQT524347:BQW524350 CAP524347:CAS524350 CKL524347:CKO524350 CUH524347:CUK524350 DED524347:DEG524350 DNZ524347:DOC524350 DXV524347:DXY524350 EHR524347:EHU524350 ERN524347:ERQ524350 FBJ524347:FBM524350 FLF524347:FLI524350 FVB524347:FVE524350 GEX524347:GFA524350 GOT524347:GOW524350 GYP524347:GYS524350 HIL524347:HIO524350 HSH524347:HSK524350 ICD524347:ICG524350 ILZ524347:IMC524350 IVV524347:IVY524350 JFR524347:JFU524350 JPN524347:JPQ524350 JZJ524347:JZM524350 KJF524347:KJI524350 KTB524347:KTE524350 LCX524347:LDA524350 LMT524347:LMW524350 LWP524347:LWS524350 MGL524347:MGO524350 MQH524347:MQK524350 NAD524347:NAG524350 NJZ524347:NKC524350 NTV524347:NTY524350 ODR524347:ODU524350 ONN524347:ONQ524350 OXJ524347:OXM524350 PHF524347:PHI524350 PRB524347:PRE524350 QAX524347:QBA524350 QKT524347:QKW524350 QUP524347:QUS524350 REL524347:REO524350 ROH524347:ROK524350 RYD524347:RYG524350 SHZ524347:SIC524350 SRV524347:SRY524350 TBR524347:TBU524350 TLN524347:TLQ524350 TVJ524347:TVM524350 UFF524347:UFI524350 UPB524347:UPE524350 UYX524347:UZA524350 VIT524347:VIW524350 VSP524347:VSS524350 WCL524347:WCO524350 WMH524347:WMK524350 WWD524347:WWG524350 V589883:Y589886 JR589883:JU589886 TN589883:TQ589886 ADJ589883:ADM589886 ANF589883:ANI589886 AXB589883:AXE589886 BGX589883:BHA589886 BQT589883:BQW589886 CAP589883:CAS589886 CKL589883:CKO589886 CUH589883:CUK589886 DED589883:DEG589886 DNZ589883:DOC589886 DXV589883:DXY589886 EHR589883:EHU589886 ERN589883:ERQ589886 FBJ589883:FBM589886 FLF589883:FLI589886 FVB589883:FVE589886 GEX589883:GFA589886 GOT589883:GOW589886 GYP589883:GYS589886 HIL589883:HIO589886 HSH589883:HSK589886 ICD589883:ICG589886 ILZ589883:IMC589886 IVV589883:IVY589886 JFR589883:JFU589886 JPN589883:JPQ589886 JZJ589883:JZM589886 KJF589883:KJI589886 KTB589883:KTE589886 LCX589883:LDA589886 LMT589883:LMW589886 LWP589883:LWS589886 MGL589883:MGO589886 MQH589883:MQK589886 NAD589883:NAG589886 NJZ589883:NKC589886 NTV589883:NTY589886 ODR589883:ODU589886 ONN589883:ONQ589886 OXJ589883:OXM589886 PHF589883:PHI589886 PRB589883:PRE589886 QAX589883:QBA589886 QKT589883:QKW589886 QUP589883:QUS589886 REL589883:REO589886 ROH589883:ROK589886 RYD589883:RYG589886 SHZ589883:SIC589886 SRV589883:SRY589886 TBR589883:TBU589886 TLN589883:TLQ589886 TVJ589883:TVM589886 UFF589883:UFI589886 UPB589883:UPE589886 UYX589883:UZA589886 VIT589883:VIW589886 VSP589883:VSS589886 WCL589883:WCO589886 WMH589883:WMK589886 WWD589883:WWG589886 V655419:Y655422 JR655419:JU655422 TN655419:TQ655422 ADJ655419:ADM655422 ANF655419:ANI655422 AXB655419:AXE655422 BGX655419:BHA655422 BQT655419:BQW655422 CAP655419:CAS655422 CKL655419:CKO655422 CUH655419:CUK655422 DED655419:DEG655422 DNZ655419:DOC655422 DXV655419:DXY655422 EHR655419:EHU655422 ERN655419:ERQ655422 FBJ655419:FBM655422 FLF655419:FLI655422 FVB655419:FVE655422 GEX655419:GFA655422 GOT655419:GOW655422 GYP655419:GYS655422 HIL655419:HIO655422 HSH655419:HSK655422 ICD655419:ICG655422 ILZ655419:IMC655422 IVV655419:IVY655422 JFR655419:JFU655422 JPN655419:JPQ655422 JZJ655419:JZM655422 KJF655419:KJI655422 KTB655419:KTE655422 LCX655419:LDA655422 LMT655419:LMW655422 LWP655419:LWS655422 MGL655419:MGO655422 MQH655419:MQK655422 NAD655419:NAG655422 NJZ655419:NKC655422 NTV655419:NTY655422 ODR655419:ODU655422 ONN655419:ONQ655422 OXJ655419:OXM655422 PHF655419:PHI655422 PRB655419:PRE655422 QAX655419:QBA655422 QKT655419:QKW655422 QUP655419:QUS655422 REL655419:REO655422 ROH655419:ROK655422 RYD655419:RYG655422 SHZ655419:SIC655422 SRV655419:SRY655422 TBR655419:TBU655422 TLN655419:TLQ655422 TVJ655419:TVM655422 UFF655419:UFI655422 UPB655419:UPE655422 UYX655419:UZA655422 VIT655419:VIW655422 VSP655419:VSS655422 WCL655419:WCO655422 WMH655419:WMK655422 WWD655419:WWG655422 V720955:Y720958 JR720955:JU720958 TN720955:TQ720958 ADJ720955:ADM720958 ANF720955:ANI720958 AXB720955:AXE720958 BGX720955:BHA720958 BQT720955:BQW720958 CAP720955:CAS720958 CKL720955:CKO720958 CUH720955:CUK720958 DED720955:DEG720958 DNZ720955:DOC720958 DXV720955:DXY720958 EHR720955:EHU720958 ERN720955:ERQ720958 FBJ720955:FBM720958 FLF720955:FLI720958 FVB720955:FVE720958 GEX720955:GFA720958 GOT720955:GOW720958 GYP720955:GYS720958 HIL720955:HIO720958 HSH720955:HSK720958 ICD720955:ICG720958 ILZ720955:IMC720958 IVV720955:IVY720958 JFR720955:JFU720958 JPN720955:JPQ720958 JZJ720955:JZM720958 KJF720955:KJI720958 KTB720955:KTE720958 LCX720955:LDA720958 LMT720955:LMW720958 LWP720955:LWS720958 MGL720955:MGO720958 MQH720955:MQK720958 NAD720955:NAG720958 NJZ720955:NKC720958 NTV720955:NTY720958 ODR720955:ODU720958 ONN720955:ONQ720958 OXJ720955:OXM720958 PHF720955:PHI720958 PRB720955:PRE720958 QAX720955:QBA720958 QKT720955:QKW720958 QUP720955:QUS720958 REL720955:REO720958 ROH720955:ROK720958 RYD720955:RYG720958 SHZ720955:SIC720958 SRV720955:SRY720958 TBR720955:TBU720958 TLN720955:TLQ720958 TVJ720955:TVM720958 UFF720955:UFI720958 UPB720955:UPE720958 UYX720955:UZA720958 VIT720955:VIW720958 VSP720955:VSS720958 WCL720955:WCO720958 WMH720955:WMK720958 WWD720955:WWG720958 V786491:Y786494 JR786491:JU786494 TN786491:TQ786494 ADJ786491:ADM786494 ANF786491:ANI786494 AXB786491:AXE786494 BGX786491:BHA786494 BQT786491:BQW786494 CAP786491:CAS786494 CKL786491:CKO786494 CUH786491:CUK786494 DED786491:DEG786494 DNZ786491:DOC786494 DXV786491:DXY786494 EHR786491:EHU786494 ERN786491:ERQ786494 FBJ786491:FBM786494 FLF786491:FLI786494 FVB786491:FVE786494 GEX786491:GFA786494 GOT786491:GOW786494 GYP786491:GYS786494 HIL786491:HIO786494 HSH786491:HSK786494 ICD786491:ICG786494 ILZ786491:IMC786494 IVV786491:IVY786494 JFR786491:JFU786494 JPN786491:JPQ786494 JZJ786491:JZM786494 KJF786491:KJI786494 KTB786491:KTE786494 LCX786491:LDA786494 LMT786491:LMW786494 LWP786491:LWS786494 MGL786491:MGO786494 MQH786491:MQK786494 NAD786491:NAG786494 NJZ786491:NKC786494 NTV786491:NTY786494 ODR786491:ODU786494 ONN786491:ONQ786494 OXJ786491:OXM786494 PHF786491:PHI786494 PRB786491:PRE786494 QAX786491:QBA786494 QKT786491:QKW786494 QUP786491:QUS786494 REL786491:REO786494 ROH786491:ROK786494 RYD786491:RYG786494 SHZ786491:SIC786494 SRV786491:SRY786494 TBR786491:TBU786494 TLN786491:TLQ786494 TVJ786491:TVM786494 UFF786491:UFI786494 UPB786491:UPE786494 UYX786491:UZA786494 VIT786491:VIW786494 VSP786491:VSS786494 WCL786491:WCO786494 WMH786491:WMK786494 WWD786491:WWG786494 V852027:Y852030 JR852027:JU852030 TN852027:TQ852030 ADJ852027:ADM852030 ANF852027:ANI852030 AXB852027:AXE852030 BGX852027:BHA852030 BQT852027:BQW852030 CAP852027:CAS852030 CKL852027:CKO852030 CUH852027:CUK852030 DED852027:DEG852030 DNZ852027:DOC852030 DXV852027:DXY852030 EHR852027:EHU852030 ERN852027:ERQ852030 FBJ852027:FBM852030 FLF852027:FLI852030 FVB852027:FVE852030 GEX852027:GFA852030 GOT852027:GOW852030 GYP852027:GYS852030 HIL852027:HIO852030 HSH852027:HSK852030 ICD852027:ICG852030 ILZ852027:IMC852030 IVV852027:IVY852030 JFR852027:JFU852030 JPN852027:JPQ852030 JZJ852027:JZM852030 KJF852027:KJI852030 KTB852027:KTE852030 LCX852027:LDA852030 LMT852027:LMW852030 LWP852027:LWS852030 MGL852027:MGO852030 MQH852027:MQK852030 NAD852027:NAG852030 NJZ852027:NKC852030 NTV852027:NTY852030 ODR852027:ODU852030 ONN852027:ONQ852030 OXJ852027:OXM852030 PHF852027:PHI852030 PRB852027:PRE852030 QAX852027:QBA852030 QKT852027:QKW852030 QUP852027:QUS852030 REL852027:REO852030 ROH852027:ROK852030 RYD852027:RYG852030 SHZ852027:SIC852030 SRV852027:SRY852030 TBR852027:TBU852030 TLN852027:TLQ852030 TVJ852027:TVM852030 UFF852027:UFI852030 UPB852027:UPE852030 UYX852027:UZA852030 VIT852027:VIW852030 VSP852027:VSS852030 WCL852027:WCO852030 WMH852027:WMK852030 WWD852027:WWG852030 V917563:Y917566 JR917563:JU917566 TN917563:TQ917566 ADJ917563:ADM917566 ANF917563:ANI917566 AXB917563:AXE917566 BGX917563:BHA917566 BQT917563:BQW917566 CAP917563:CAS917566 CKL917563:CKO917566 CUH917563:CUK917566 DED917563:DEG917566 DNZ917563:DOC917566 DXV917563:DXY917566 EHR917563:EHU917566 ERN917563:ERQ917566 FBJ917563:FBM917566 FLF917563:FLI917566 FVB917563:FVE917566 GEX917563:GFA917566 GOT917563:GOW917566 GYP917563:GYS917566 HIL917563:HIO917566 HSH917563:HSK917566 ICD917563:ICG917566 ILZ917563:IMC917566 IVV917563:IVY917566 JFR917563:JFU917566 JPN917563:JPQ917566 JZJ917563:JZM917566 KJF917563:KJI917566 KTB917563:KTE917566 LCX917563:LDA917566 LMT917563:LMW917566 LWP917563:LWS917566 MGL917563:MGO917566 MQH917563:MQK917566 NAD917563:NAG917566 NJZ917563:NKC917566 NTV917563:NTY917566 ODR917563:ODU917566 ONN917563:ONQ917566 OXJ917563:OXM917566 PHF917563:PHI917566 PRB917563:PRE917566 QAX917563:QBA917566 QKT917563:QKW917566 QUP917563:QUS917566 REL917563:REO917566 ROH917563:ROK917566 RYD917563:RYG917566 SHZ917563:SIC917566 SRV917563:SRY917566 TBR917563:TBU917566 TLN917563:TLQ917566 TVJ917563:TVM917566 UFF917563:UFI917566 UPB917563:UPE917566 UYX917563:UZA917566 VIT917563:VIW917566 VSP917563:VSS917566 WCL917563:WCO917566 WMH917563:WMK917566 WWD917563:WWG917566 V983099:Y983102 JR983099:JU983102 TN983099:TQ983102 ADJ983099:ADM983102 ANF983099:ANI983102 AXB983099:AXE983102 BGX983099:BHA983102 BQT983099:BQW983102 CAP983099:CAS983102 CKL983099:CKO983102 CUH983099:CUK983102 DED983099:DEG983102 DNZ983099:DOC983102 DXV983099:DXY983102 EHR983099:EHU983102 ERN983099:ERQ983102 FBJ983099:FBM983102 FLF983099:FLI983102 FVB983099:FVE983102 GEX983099:GFA983102 GOT983099:GOW983102 GYP983099:GYS983102 HIL983099:HIO983102 HSH983099:HSK983102 ICD983099:ICG983102 ILZ983099:IMC983102 IVV983099:IVY983102 JFR983099:JFU983102 JPN983099:JPQ983102 JZJ983099:JZM983102 KJF983099:KJI983102 KTB983099:KTE983102 LCX983099:LDA983102 LMT983099:LMW983102 LWP983099:LWS983102 MGL983099:MGO983102 MQH983099:MQK983102 NAD983099:NAG983102 NJZ983099:NKC983102 NTV983099:NTY983102 ODR983099:ODU983102 ONN983099:ONQ983102 OXJ983099:OXM983102 PHF983099:PHI983102 PRB983099:PRE983102 QAX983099:QBA983102 QKT983099:QKW983102 QUP983099:QUS983102 REL983099:REO983102 ROH983099:ROK983102 RYD983099:RYG983102 SHZ983099:SIC983102 SRV983099:SRY983102 TBR983099:TBU983102 TLN983099:TLQ983102 TVJ983099:TVM983102 UFF983099:UFI983102 UPB983099:UPE983102 UYX983099:UZA983102 VIT983099:VIW983102 VSP983099:VSS983102 WCL983099:WCO983102 WMH983099:WMK983102 WWD983099:WWG983102" xr:uid="{00000000-0002-0000-1200-000000000000}">
      <formula1>$AA$1</formula1>
    </dataValidation>
    <dataValidation type="list" allowBlank="1" showInputMessage="1" showErrorMessage="1" sqref="C117 IY117 SU117 ACQ117 AMM117 AWI117 BGE117 BQA117 BZW117 CJS117 CTO117 DDK117 DNG117 DXC117 EGY117 EQU117 FAQ117 FKM117 FUI117 GEE117 GOA117 GXW117 HHS117 HRO117 IBK117 ILG117 IVC117 JEY117 JOU117 JYQ117 KIM117 KSI117 LCE117 LMA117 LVW117 MFS117 MPO117 MZK117 NJG117 NTC117 OCY117 OMU117 OWQ117 PGM117 PQI117 QAE117 QKA117 QTW117 RDS117 RNO117 RXK117 SHG117 SRC117 TAY117 TKU117 TUQ117 UEM117 UOI117 UYE117 VIA117 VRW117 WBS117 WLO117 WVK117 C65653 IY65653 SU65653 ACQ65653 AMM65653 AWI65653 BGE65653 BQA65653 BZW65653 CJS65653 CTO65653 DDK65653 DNG65653 DXC65653 EGY65653 EQU65653 FAQ65653 FKM65653 FUI65653 GEE65653 GOA65653 GXW65653 HHS65653 HRO65653 IBK65653 ILG65653 IVC65653 JEY65653 JOU65653 JYQ65653 KIM65653 KSI65653 LCE65653 LMA65653 LVW65653 MFS65653 MPO65653 MZK65653 NJG65653 NTC65653 OCY65653 OMU65653 OWQ65653 PGM65653 PQI65653 QAE65653 QKA65653 QTW65653 RDS65653 RNO65653 RXK65653 SHG65653 SRC65653 TAY65653 TKU65653 TUQ65653 UEM65653 UOI65653 UYE65653 VIA65653 VRW65653 WBS65653 WLO65653 WVK65653 C131189 IY131189 SU131189 ACQ131189 AMM131189 AWI131189 BGE131189 BQA131189 BZW131189 CJS131189 CTO131189 DDK131189 DNG131189 DXC131189 EGY131189 EQU131189 FAQ131189 FKM131189 FUI131189 GEE131189 GOA131189 GXW131189 HHS131189 HRO131189 IBK131189 ILG131189 IVC131189 JEY131189 JOU131189 JYQ131189 KIM131189 KSI131189 LCE131189 LMA131189 LVW131189 MFS131189 MPO131189 MZK131189 NJG131189 NTC131189 OCY131189 OMU131189 OWQ131189 PGM131189 PQI131189 QAE131189 QKA131189 QTW131189 RDS131189 RNO131189 RXK131189 SHG131189 SRC131189 TAY131189 TKU131189 TUQ131189 UEM131189 UOI131189 UYE131189 VIA131189 VRW131189 WBS131189 WLO131189 WVK131189 C196725 IY196725 SU196725 ACQ196725 AMM196725 AWI196725 BGE196725 BQA196725 BZW196725 CJS196725 CTO196725 DDK196725 DNG196725 DXC196725 EGY196725 EQU196725 FAQ196725 FKM196725 FUI196725 GEE196725 GOA196725 GXW196725 HHS196725 HRO196725 IBK196725 ILG196725 IVC196725 JEY196725 JOU196725 JYQ196725 KIM196725 KSI196725 LCE196725 LMA196725 LVW196725 MFS196725 MPO196725 MZK196725 NJG196725 NTC196725 OCY196725 OMU196725 OWQ196725 PGM196725 PQI196725 QAE196725 QKA196725 QTW196725 RDS196725 RNO196725 RXK196725 SHG196725 SRC196725 TAY196725 TKU196725 TUQ196725 UEM196725 UOI196725 UYE196725 VIA196725 VRW196725 WBS196725 WLO196725 WVK196725 C262261 IY262261 SU262261 ACQ262261 AMM262261 AWI262261 BGE262261 BQA262261 BZW262261 CJS262261 CTO262261 DDK262261 DNG262261 DXC262261 EGY262261 EQU262261 FAQ262261 FKM262261 FUI262261 GEE262261 GOA262261 GXW262261 HHS262261 HRO262261 IBK262261 ILG262261 IVC262261 JEY262261 JOU262261 JYQ262261 KIM262261 KSI262261 LCE262261 LMA262261 LVW262261 MFS262261 MPO262261 MZK262261 NJG262261 NTC262261 OCY262261 OMU262261 OWQ262261 PGM262261 PQI262261 QAE262261 QKA262261 QTW262261 RDS262261 RNO262261 RXK262261 SHG262261 SRC262261 TAY262261 TKU262261 TUQ262261 UEM262261 UOI262261 UYE262261 VIA262261 VRW262261 WBS262261 WLO262261 WVK262261 C327797 IY327797 SU327797 ACQ327797 AMM327797 AWI327797 BGE327797 BQA327797 BZW327797 CJS327797 CTO327797 DDK327797 DNG327797 DXC327797 EGY327797 EQU327797 FAQ327797 FKM327797 FUI327797 GEE327797 GOA327797 GXW327797 HHS327797 HRO327797 IBK327797 ILG327797 IVC327797 JEY327797 JOU327797 JYQ327797 KIM327797 KSI327797 LCE327797 LMA327797 LVW327797 MFS327797 MPO327797 MZK327797 NJG327797 NTC327797 OCY327797 OMU327797 OWQ327797 PGM327797 PQI327797 QAE327797 QKA327797 QTW327797 RDS327797 RNO327797 RXK327797 SHG327797 SRC327797 TAY327797 TKU327797 TUQ327797 UEM327797 UOI327797 UYE327797 VIA327797 VRW327797 WBS327797 WLO327797 WVK327797 C393333 IY393333 SU393333 ACQ393333 AMM393333 AWI393333 BGE393333 BQA393333 BZW393333 CJS393333 CTO393333 DDK393333 DNG393333 DXC393333 EGY393333 EQU393333 FAQ393333 FKM393333 FUI393333 GEE393333 GOA393333 GXW393333 HHS393333 HRO393333 IBK393333 ILG393333 IVC393333 JEY393333 JOU393333 JYQ393333 KIM393333 KSI393333 LCE393333 LMA393333 LVW393333 MFS393333 MPO393333 MZK393333 NJG393333 NTC393333 OCY393333 OMU393333 OWQ393333 PGM393333 PQI393333 QAE393333 QKA393333 QTW393333 RDS393333 RNO393333 RXK393333 SHG393333 SRC393333 TAY393333 TKU393333 TUQ393333 UEM393333 UOI393333 UYE393333 VIA393333 VRW393333 WBS393333 WLO393333 WVK393333 C458869 IY458869 SU458869 ACQ458869 AMM458869 AWI458869 BGE458869 BQA458869 BZW458869 CJS458869 CTO458869 DDK458869 DNG458869 DXC458869 EGY458869 EQU458869 FAQ458869 FKM458869 FUI458869 GEE458869 GOA458869 GXW458869 HHS458869 HRO458869 IBK458869 ILG458869 IVC458869 JEY458869 JOU458869 JYQ458869 KIM458869 KSI458869 LCE458869 LMA458869 LVW458869 MFS458869 MPO458869 MZK458869 NJG458869 NTC458869 OCY458869 OMU458869 OWQ458869 PGM458869 PQI458869 QAE458869 QKA458869 QTW458869 RDS458869 RNO458869 RXK458869 SHG458869 SRC458869 TAY458869 TKU458869 TUQ458869 UEM458869 UOI458869 UYE458869 VIA458869 VRW458869 WBS458869 WLO458869 WVK458869 C524405 IY524405 SU524405 ACQ524405 AMM524405 AWI524405 BGE524405 BQA524405 BZW524405 CJS524405 CTO524405 DDK524405 DNG524405 DXC524405 EGY524405 EQU524405 FAQ524405 FKM524405 FUI524405 GEE524405 GOA524405 GXW524405 HHS524405 HRO524405 IBK524405 ILG524405 IVC524405 JEY524405 JOU524405 JYQ524405 KIM524405 KSI524405 LCE524405 LMA524405 LVW524405 MFS524405 MPO524405 MZK524405 NJG524405 NTC524405 OCY524405 OMU524405 OWQ524405 PGM524405 PQI524405 QAE524405 QKA524405 QTW524405 RDS524405 RNO524405 RXK524405 SHG524405 SRC524405 TAY524405 TKU524405 TUQ524405 UEM524405 UOI524405 UYE524405 VIA524405 VRW524405 WBS524405 WLO524405 WVK524405 C589941 IY589941 SU589941 ACQ589941 AMM589941 AWI589941 BGE589941 BQA589941 BZW589941 CJS589941 CTO589941 DDK589941 DNG589941 DXC589941 EGY589941 EQU589941 FAQ589941 FKM589941 FUI589941 GEE589941 GOA589941 GXW589941 HHS589941 HRO589941 IBK589941 ILG589941 IVC589941 JEY589941 JOU589941 JYQ589941 KIM589941 KSI589941 LCE589941 LMA589941 LVW589941 MFS589941 MPO589941 MZK589941 NJG589941 NTC589941 OCY589941 OMU589941 OWQ589941 PGM589941 PQI589941 QAE589941 QKA589941 QTW589941 RDS589941 RNO589941 RXK589941 SHG589941 SRC589941 TAY589941 TKU589941 TUQ589941 UEM589941 UOI589941 UYE589941 VIA589941 VRW589941 WBS589941 WLO589941 WVK589941 C655477 IY655477 SU655477 ACQ655477 AMM655477 AWI655477 BGE655477 BQA655477 BZW655477 CJS655477 CTO655477 DDK655477 DNG655477 DXC655477 EGY655477 EQU655477 FAQ655477 FKM655477 FUI655477 GEE655477 GOA655477 GXW655477 HHS655477 HRO655477 IBK655477 ILG655477 IVC655477 JEY655477 JOU655477 JYQ655477 KIM655477 KSI655477 LCE655477 LMA655477 LVW655477 MFS655477 MPO655477 MZK655477 NJG655477 NTC655477 OCY655477 OMU655477 OWQ655477 PGM655477 PQI655477 QAE655477 QKA655477 QTW655477 RDS655477 RNO655477 RXK655477 SHG655477 SRC655477 TAY655477 TKU655477 TUQ655477 UEM655477 UOI655477 UYE655477 VIA655477 VRW655477 WBS655477 WLO655477 WVK655477 C721013 IY721013 SU721013 ACQ721013 AMM721013 AWI721013 BGE721013 BQA721013 BZW721013 CJS721013 CTO721013 DDK721013 DNG721013 DXC721013 EGY721013 EQU721013 FAQ721013 FKM721013 FUI721013 GEE721013 GOA721013 GXW721013 HHS721013 HRO721013 IBK721013 ILG721013 IVC721013 JEY721013 JOU721013 JYQ721013 KIM721013 KSI721013 LCE721013 LMA721013 LVW721013 MFS721013 MPO721013 MZK721013 NJG721013 NTC721013 OCY721013 OMU721013 OWQ721013 PGM721013 PQI721013 QAE721013 QKA721013 QTW721013 RDS721013 RNO721013 RXK721013 SHG721013 SRC721013 TAY721013 TKU721013 TUQ721013 UEM721013 UOI721013 UYE721013 VIA721013 VRW721013 WBS721013 WLO721013 WVK721013 C786549 IY786549 SU786549 ACQ786549 AMM786549 AWI786549 BGE786549 BQA786549 BZW786549 CJS786549 CTO786549 DDK786549 DNG786549 DXC786549 EGY786549 EQU786549 FAQ786549 FKM786549 FUI786549 GEE786549 GOA786549 GXW786549 HHS786549 HRO786549 IBK786549 ILG786549 IVC786549 JEY786549 JOU786549 JYQ786549 KIM786549 KSI786549 LCE786549 LMA786549 LVW786549 MFS786549 MPO786549 MZK786549 NJG786549 NTC786549 OCY786549 OMU786549 OWQ786549 PGM786549 PQI786549 QAE786549 QKA786549 QTW786549 RDS786549 RNO786549 RXK786549 SHG786549 SRC786549 TAY786549 TKU786549 TUQ786549 UEM786549 UOI786549 UYE786549 VIA786549 VRW786549 WBS786549 WLO786549 WVK786549 C852085 IY852085 SU852085 ACQ852085 AMM852085 AWI852085 BGE852085 BQA852085 BZW852085 CJS852085 CTO852085 DDK852085 DNG852085 DXC852085 EGY852085 EQU852085 FAQ852085 FKM852085 FUI852085 GEE852085 GOA852085 GXW852085 HHS852085 HRO852085 IBK852085 ILG852085 IVC852085 JEY852085 JOU852085 JYQ852085 KIM852085 KSI852085 LCE852085 LMA852085 LVW852085 MFS852085 MPO852085 MZK852085 NJG852085 NTC852085 OCY852085 OMU852085 OWQ852085 PGM852085 PQI852085 QAE852085 QKA852085 QTW852085 RDS852085 RNO852085 RXK852085 SHG852085 SRC852085 TAY852085 TKU852085 TUQ852085 UEM852085 UOI852085 UYE852085 VIA852085 VRW852085 WBS852085 WLO852085 WVK852085 C917621 IY917621 SU917621 ACQ917621 AMM917621 AWI917621 BGE917621 BQA917621 BZW917621 CJS917621 CTO917621 DDK917621 DNG917621 DXC917621 EGY917621 EQU917621 FAQ917621 FKM917621 FUI917621 GEE917621 GOA917621 GXW917621 HHS917621 HRO917621 IBK917621 ILG917621 IVC917621 JEY917621 JOU917621 JYQ917621 KIM917621 KSI917621 LCE917621 LMA917621 LVW917621 MFS917621 MPO917621 MZK917621 NJG917621 NTC917621 OCY917621 OMU917621 OWQ917621 PGM917621 PQI917621 QAE917621 QKA917621 QTW917621 RDS917621 RNO917621 RXK917621 SHG917621 SRC917621 TAY917621 TKU917621 TUQ917621 UEM917621 UOI917621 UYE917621 VIA917621 VRW917621 WBS917621 WLO917621 WVK917621 C983157 IY983157 SU983157 ACQ983157 AMM983157 AWI983157 BGE983157 BQA983157 BZW983157 CJS983157 CTO983157 DDK983157 DNG983157 DXC983157 EGY983157 EQU983157 FAQ983157 FKM983157 FUI983157 GEE983157 GOA983157 GXW983157 HHS983157 HRO983157 IBK983157 ILG983157 IVC983157 JEY983157 JOU983157 JYQ983157 KIM983157 KSI983157 LCE983157 LMA983157 LVW983157 MFS983157 MPO983157 MZK983157 NJG983157 NTC983157 OCY983157 OMU983157 OWQ983157 PGM983157 PQI983157 QAE983157 QKA983157 QTW983157 RDS983157 RNO983157 RXK983157 SHG983157 SRC983157 TAY983157 TKU983157 TUQ983157 UEM983157 UOI983157 UYE983157 VIA983157 VRW983157 WBS983157 WLO983157 WVK983157 C119 IY119 SU119 ACQ119 AMM119 AWI119 BGE119 BQA119 BZW119 CJS119 CTO119 DDK119 DNG119 DXC119 EGY119 EQU119 FAQ119 FKM119 FUI119 GEE119 GOA119 GXW119 HHS119 HRO119 IBK119 ILG119 IVC119 JEY119 JOU119 JYQ119 KIM119 KSI119 LCE119 LMA119 LVW119 MFS119 MPO119 MZK119 NJG119 NTC119 OCY119 OMU119 OWQ119 PGM119 PQI119 QAE119 QKA119 QTW119 RDS119 RNO119 RXK119 SHG119 SRC119 TAY119 TKU119 TUQ119 UEM119 UOI119 UYE119 VIA119 VRW119 WBS119 WLO119 WVK119 C65655 IY65655 SU65655 ACQ65655 AMM65655 AWI65655 BGE65655 BQA65655 BZW65655 CJS65655 CTO65655 DDK65655 DNG65655 DXC65655 EGY65655 EQU65655 FAQ65655 FKM65655 FUI65655 GEE65655 GOA65655 GXW65655 HHS65655 HRO65655 IBK65655 ILG65655 IVC65655 JEY65655 JOU65655 JYQ65655 KIM65655 KSI65655 LCE65655 LMA65655 LVW65655 MFS65655 MPO65655 MZK65655 NJG65655 NTC65655 OCY65655 OMU65655 OWQ65655 PGM65655 PQI65655 QAE65655 QKA65655 QTW65655 RDS65655 RNO65655 RXK65655 SHG65655 SRC65655 TAY65655 TKU65655 TUQ65655 UEM65655 UOI65655 UYE65655 VIA65655 VRW65655 WBS65655 WLO65655 WVK65655 C131191 IY131191 SU131191 ACQ131191 AMM131191 AWI131191 BGE131191 BQA131191 BZW131191 CJS131191 CTO131191 DDK131191 DNG131191 DXC131191 EGY131191 EQU131191 FAQ131191 FKM131191 FUI131191 GEE131191 GOA131191 GXW131191 HHS131191 HRO131191 IBK131191 ILG131191 IVC131191 JEY131191 JOU131191 JYQ131191 KIM131191 KSI131191 LCE131191 LMA131191 LVW131191 MFS131191 MPO131191 MZK131191 NJG131191 NTC131191 OCY131191 OMU131191 OWQ131191 PGM131191 PQI131191 QAE131191 QKA131191 QTW131191 RDS131191 RNO131191 RXK131191 SHG131191 SRC131191 TAY131191 TKU131191 TUQ131191 UEM131191 UOI131191 UYE131191 VIA131191 VRW131191 WBS131191 WLO131191 WVK131191 C196727 IY196727 SU196727 ACQ196727 AMM196727 AWI196727 BGE196727 BQA196727 BZW196727 CJS196727 CTO196727 DDK196727 DNG196727 DXC196727 EGY196727 EQU196727 FAQ196727 FKM196727 FUI196727 GEE196727 GOA196727 GXW196727 HHS196727 HRO196727 IBK196727 ILG196727 IVC196727 JEY196727 JOU196727 JYQ196727 KIM196727 KSI196727 LCE196727 LMA196727 LVW196727 MFS196727 MPO196727 MZK196727 NJG196727 NTC196727 OCY196727 OMU196727 OWQ196727 PGM196727 PQI196727 QAE196727 QKA196727 QTW196727 RDS196727 RNO196727 RXK196727 SHG196727 SRC196727 TAY196727 TKU196727 TUQ196727 UEM196727 UOI196727 UYE196727 VIA196727 VRW196727 WBS196727 WLO196727 WVK196727 C262263 IY262263 SU262263 ACQ262263 AMM262263 AWI262263 BGE262263 BQA262263 BZW262263 CJS262263 CTO262263 DDK262263 DNG262263 DXC262263 EGY262263 EQU262263 FAQ262263 FKM262263 FUI262263 GEE262263 GOA262263 GXW262263 HHS262263 HRO262263 IBK262263 ILG262263 IVC262263 JEY262263 JOU262263 JYQ262263 KIM262263 KSI262263 LCE262263 LMA262263 LVW262263 MFS262263 MPO262263 MZK262263 NJG262263 NTC262263 OCY262263 OMU262263 OWQ262263 PGM262263 PQI262263 QAE262263 QKA262263 QTW262263 RDS262263 RNO262263 RXK262263 SHG262263 SRC262263 TAY262263 TKU262263 TUQ262263 UEM262263 UOI262263 UYE262263 VIA262263 VRW262263 WBS262263 WLO262263 WVK262263 C327799 IY327799 SU327799 ACQ327799 AMM327799 AWI327799 BGE327799 BQA327799 BZW327799 CJS327799 CTO327799 DDK327799 DNG327799 DXC327799 EGY327799 EQU327799 FAQ327799 FKM327799 FUI327799 GEE327799 GOA327799 GXW327799 HHS327799 HRO327799 IBK327799 ILG327799 IVC327799 JEY327799 JOU327799 JYQ327799 KIM327799 KSI327799 LCE327799 LMA327799 LVW327799 MFS327799 MPO327799 MZK327799 NJG327799 NTC327799 OCY327799 OMU327799 OWQ327799 PGM327799 PQI327799 QAE327799 QKA327799 QTW327799 RDS327799 RNO327799 RXK327799 SHG327799 SRC327799 TAY327799 TKU327799 TUQ327799 UEM327799 UOI327799 UYE327799 VIA327799 VRW327799 WBS327799 WLO327799 WVK327799 C393335 IY393335 SU393335 ACQ393335 AMM393335 AWI393335 BGE393335 BQA393335 BZW393335 CJS393335 CTO393335 DDK393335 DNG393335 DXC393335 EGY393335 EQU393335 FAQ393335 FKM393335 FUI393335 GEE393335 GOA393335 GXW393335 HHS393335 HRO393335 IBK393335 ILG393335 IVC393335 JEY393335 JOU393335 JYQ393335 KIM393335 KSI393335 LCE393335 LMA393335 LVW393335 MFS393335 MPO393335 MZK393335 NJG393335 NTC393335 OCY393335 OMU393335 OWQ393335 PGM393335 PQI393335 QAE393335 QKA393335 QTW393335 RDS393335 RNO393335 RXK393335 SHG393335 SRC393335 TAY393335 TKU393335 TUQ393335 UEM393335 UOI393335 UYE393335 VIA393335 VRW393335 WBS393335 WLO393335 WVK393335 C458871 IY458871 SU458871 ACQ458871 AMM458871 AWI458871 BGE458871 BQA458871 BZW458871 CJS458871 CTO458871 DDK458871 DNG458871 DXC458871 EGY458871 EQU458871 FAQ458871 FKM458871 FUI458871 GEE458871 GOA458871 GXW458871 HHS458871 HRO458871 IBK458871 ILG458871 IVC458871 JEY458871 JOU458871 JYQ458871 KIM458871 KSI458871 LCE458871 LMA458871 LVW458871 MFS458871 MPO458871 MZK458871 NJG458871 NTC458871 OCY458871 OMU458871 OWQ458871 PGM458871 PQI458871 QAE458871 QKA458871 QTW458871 RDS458871 RNO458871 RXK458871 SHG458871 SRC458871 TAY458871 TKU458871 TUQ458871 UEM458871 UOI458871 UYE458871 VIA458871 VRW458871 WBS458871 WLO458871 WVK458871 C524407 IY524407 SU524407 ACQ524407 AMM524407 AWI524407 BGE524407 BQA524407 BZW524407 CJS524407 CTO524407 DDK524407 DNG524407 DXC524407 EGY524407 EQU524407 FAQ524407 FKM524407 FUI524407 GEE524407 GOA524407 GXW524407 HHS524407 HRO524407 IBK524407 ILG524407 IVC524407 JEY524407 JOU524407 JYQ524407 KIM524407 KSI524407 LCE524407 LMA524407 LVW524407 MFS524407 MPO524407 MZK524407 NJG524407 NTC524407 OCY524407 OMU524407 OWQ524407 PGM524407 PQI524407 QAE524407 QKA524407 QTW524407 RDS524407 RNO524407 RXK524407 SHG524407 SRC524407 TAY524407 TKU524407 TUQ524407 UEM524407 UOI524407 UYE524407 VIA524407 VRW524407 WBS524407 WLO524407 WVK524407 C589943 IY589943 SU589943 ACQ589943 AMM589943 AWI589943 BGE589943 BQA589943 BZW589943 CJS589943 CTO589943 DDK589943 DNG589943 DXC589943 EGY589943 EQU589943 FAQ589943 FKM589943 FUI589943 GEE589943 GOA589943 GXW589943 HHS589943 HRO589943 IBK589943 ILG589943 IVC589943 JEY589943 JOU589943 JYQ589943 KIM589943 KSI589943 LCE589943 LMA589943 LVW589943 MFS589943 MPO589943 MZK589943 NJG589943 NTC589943 OCY589943 OMU589943 OWQ589943 PGM589943 PQI589943 QAE589943 QKA589943 QTW589943 RDS589943 RNO589943 RXK589943 SHG589943 SRC589943 TAY589943 TKU589943 TUQ589943 UEM589943 UOI589943 UYE589943 VIA589943 VRW589943 WBS589943 WLO589943 WVK589943 C655479 IY655479 SU655479 ACQ655479 AMM655479 AWI655479 BGE655479 BQA655479 BZW655479 CJS655479 CTO655479 DDK655479 DNG655479 DXC655479 EGY655479 EQU655479 FAQ655479 FKM655479 FUI655479 GEE655479 GOA655479 GXW655479 HHS655479 HRO655479 IBK655479 ILG655479 IVC655479 JEY655479 JOU655479 JYQ655479 KIM655479 KSI655479 LCE655479 LMA655479 LVW655479 MFS655479 MPO655479 MZK655479 NJG655479 NTC655479 OCY655479 OMU655479 OWQ655479 PGM655479 PQI655479 QAE655479 QKA655479 QTW655479 RDS655479 RNO655479 RXK655479 SHG655479 SRC655479 TAY655479 TKU655479 TUQ655479 UEM655479 UOI655479 UYE655479 VIA655479 VRW655479 WBS655479 WLO655479 WVK655479 C721015 IY721015 SU721015 ACQ721015 AMM721015 AWI721015 BGE721015 BQA721015 BZW721015 CJS721015 CTO721015 DDK721015 DNG721015 DXC721015 EGY721015 EQU721015 FAQ721015 FKM721015 FUI721015 GEE721015 GOA721015 GXW721015 HHS721015 HRO721015 IBK721015 ILG721015 IVC721015 JEY721015 JOU721015 JYQ721015 KIM721015 KSI721015 LCE721015 LMA721015 LVW721015 MFS721015 MPO721015 MZK721015 NJG721015 NTC721015 OCY721015 OMU721015 OWQ721015 PGM721015 PQI721015 QAE721015 QKA721015 QTW721015 RDS721015 RNO721015 RXK721015 SHG721015 SRC721015 TAY721015 TKU721015 TUQ721015 UEM721015 UOI721015 UYE721015 VIA721015 VRW721015 WBS721015 WLO721015 WVK721015 C786551 IY786551 SU786551 ACQ786551 AMM786551 AWI786551 BGE786551 BQA786551 BZW786551 CJS786551 CTO786551 DDK786551 DNG786551 DXC786551 EGY786551 EQU786551 FAQ786551 FKM786551 FUI786551 GEE786551 GOA786551 GXW786551 HHS786551 HRO786551 IBK786551 ILG786551 IVC786551 JEY786551 JOU786551 JYQ786551 KIM786551 KSI786551 LCE786551 LMA786551 LVW786551 MFS786551 MPO786551 MZK786551 NJG786551 NTC786551 OCY786551 OMU786551 OWQ786551 PGM786551 PQI786551 QAE786551 QKA786551 QTW786551 RDS786551 RNO786551 RXK786551 SHG786551 SRC786551 TAY786551 TKU786551 TUQ786551 UEM786551 UOI786551 UYE786551 VIA786551 VRW786551 WBS786551 WLO786551 WVK786551 C852087 IY852087 SU852087 ACQ852087 AMM852087 AWI852087 BGE852087 BQA852087 BZW852087 CJS852087 CTO852087 DDK852087 DNG852087 DXC852087 EGY852087 EQU852087 FAQ852087 FKM852087 FUI852087 GEE852087 GOA852087 GXW852087 HHS852087 HRO852087 IBK852087 ILG852087 IVC852087 JEY852087 JOU852087 JYQ852087 KIM852087 KSI852087 LCE852087 LMA852087 LVW852087 MFS852087 MPO852087 MZK852087 NJG852087 NTC852087 OCY852087 OMU852087 OWQ852087 PGM852087 PQI852087 QAE852087 QKA852087 QTW852087 RDS852087 RNO852087 RXK852087 SHG852087 SRC852087 TAY852087 TKU852087 TUQ852087 UEM852087 UOI852087 UYE852087 VIA852087 VRW852087 WBS852087 WLO852087 WVK852087 C917623 IY917623 SU917623 ACQ917623 AMM917623 AWI917623 BGE917623 BQA917623 BZW917623 CJS917623 CTO917623 DDK917623 DNG917623 DXC917623 EGY917623 EQU917623 FAQ917623 FKM917623 FUI917623 GEE917623 GOA917623 GXW917623 HHS917623 HRO917623 IBK917623 ILG917623 IVC917623 JEY917623 JOU917623 JYQ917623 KIM917623 KSI917623 LCE917623 LMA917623 LVW917623 MFS917623 MPO917623 MZK917623 NJG917623 NTC917623 OCY917623 OMU917623 OWQ917623 PGM917623 PQI917623 QAE917623 QKA917623 QTW917623 RDS917623 RNO917623 RXK917623 SHG917623 SRC917623 TAY917623 TKU917623 TUQ917623 UEM917623 UOI917623 UYE917623 VIA917623 VRW917623 WBS917623 WLO917623 WVK917623 C983159 IY983159 SU983159 ACQ983159 AMM983159 AWI983159 BGE983159 BQA983159 BZW983159 CJS983159 CTO983159 DDK983159 DNG983159 DXC983159 EGY983159 EQU983159 FAQ983159 FKM983159 FUI983159 GEE983159 GOA983159 GXW983159 HHS983159 HRO983159 IBK983159 ILG983159 IVC983159 JEY983159 JOU983159 JYQ983159 KIM983159 KSI983159 LCE983159 LMA983159 LVW983159 MFS983159 MPO983159 MZK983159 NJG983159 NTC983159 OCY983159 OMU983159 OWQ983159 PGM983159 PQI983159 QAE983159 QKA983159 QTW983159 RDS983159 RNO983159 RXK983159 SHG983159 SRC983159 TAY983159 TKU983159 TUQ983159 UEM983159 UOI983159 UYE983159 VIA983159 VRW983159 WBS983159 WLO983159 WVK983159 C126 IY126 SU126 ACQ126 AMM126 AWI126 BGE126 BQA126 BZW126 CJS126 CTO126 DDK126 DNG126 DXC126 EGY126 EQU126 FAQ126 FKM126 FUI126 GEE126 GOA126 GXW126 HHS126 HRO126 IBK126 ILG126 IVC126 JEY126 JOU126 JYQ126 KIM126 KSI126 LCE126 LMA126 LVW126 MFS126 MPO126 MZK126 NJG126 NTC126 OCY126 OMU126 OWQ126 PGM126 PQI126 QAE126 QKA126 QTW126 RDS126 RNO126 RXK126 SHG126 SRC126 TAY126 TKU126 TUQ126 UEM126 UOI126 UYE126 VIA126 VRW126 WBS126 WLO126 WVK126 C65662 IY65662 SU65662 ACQ65662 AMM65662 AWI65662 BGE65662 BQA65662 BZW65662 CJS65662 CTO65662 DDK65662 DNG65662 DXC65662 EGY65662 EQU65662 FAQ65662 FKM65662 FUI65662 GEE65662 GOA65662 GXW65662 HHS65662 HRO65662 IBK65662 ILG65662 IVC65662 JEY65662 JOU65662 JYQ65662 KIM65662 KSI65662 LCE65662 LMA65662 LVW65662 MFS65662 MPO65662 MZK65662 NJG65662 NTC65662 OCY65662 OMU65662 OWQ65662 PGM65662 PQI65662 QAE65662 QKA65662 QTW65662 RDS65662 RNO65662 RXK65662 SHG65662 SRC65662 TAY65662 TKU65662 TUQ65662 UEM65662 UOI65662 UYE65662 VIA65662 VRW65662 WBS65662 WLO65662 WVK65662 C131198 IY131198 SU131198 ACQ131198 AMM131198 AWI131198 BGE131198 BQA131198 BZW131198 CJS131198 CTO131198 DDK131198 DNG131198 DXC131198 EGY131198 EQU131198 FAQ131198 FKM131198 FUI131198 GEE131198 GOA131198 GXW131198 HHS131198 HRO131198 IBK131198 ILG131198 IVC131198 JEY131198 JOU131198 JYQ131198 KIM131198 KSI131198 LCE131198 LMA131198 LVW131198 MFS131198 MPO131198 MZK131198 NJG131198 NTC131198 OCY131198 OMU131198 OWQ131198 PGM131198 PQI131198 QAE131198 QKA131198 QTW131198 RDS131198 RNO131198 RXK131198 SHG131198 SRC131198 TAY131198 TKU131198 TUQ131198 UEM131198 UOI131198 UYE131198 VIA131198 VRW131198 WBS131198 WLO131198 WVK131198 C196734 IY196734 SU196734 ACQ196734 AMM196734 AWI196734 BGE196734 BQA196734 BZW196734 CJS196734 CTO196734 DDK196734 DNG196734 DXC196734 EGY196734 EQU196734 FAQ196734 FKM196734 FUI196734 GEE196734 GOA196734 GXW196734 HHS196734 HRO196734 IBK196734 ILG196734 IVC196734 JEY196734 JOU196734 JYQ196734 KIM196734 KSI196734 LCE196734 LMA196734 LVW196734 MFS196734 MPO196734 MZK196734 NJG196734 NTC196734 OCY196734 OMU196734 OWQ196734 PGM196734 PQI196734 QAE196734 QKA196734 QTW196734 RDS196734 RNO196734 RXK196734 SHG196734 SRC196734 TAY196734 TKU196734 TUQ196734 UEM196734 UOI196734 UYE196734 VIA196734 VRW196734 WBS196734 WLO196734 WVK196734 C262270 IY262270 SU262270 ACQ262270 AMM262270 AWI262270 BGE262270 BQA262270 BZW262270 CJS262270 CTO262270 DDK262270 DNG262270 DXC262270 EGY262270 EQU262270 FAQ262270 FKM262270 FUI262270 GEE262270 GOA262270 GXW262270 HHS262270 HRO262270 IBK262270 ILG262270 IVC262270 JEY262270 JOU262270 JYQ262270 KIM262270 KSI262270 LCE262270 LMA262270 LVW262270 MFS262270 MPO262270 MZK262270 NJG262270 NTC262270 OCY262270 OMU262270 OWQ262270 PGM262270 PQI262270 QAE262270 QKA262270 QTW262270 RDS262270 RNO262270 RXK262270 SHG262270 SRC262270 TAY262270 TKU262270 TUQ262270 UEM262270 UOI262270 UYE262270 VIA262270 VRW262270 WBS262270 WLO262270 WVK262270 C327806 IY327806 SU327806 ACQ327806 AMM327806 AWI327806 BGE327806 BQA327806 BZW327806 CJS327806 CTO327806 DDK327806 DNG327806 DXC327806 EGY327806 EQU327806 FAQ327806 FKM327806 FUI327806 GEE327806 GOA327806 GXW327806 HHS327806 HRO327806 IBK327806 ILG327806 IVC327806 JEY327806 JOU327806 JYQ327806 KIM327806 KSI327806 LCE327806 LMA327806 LVW327806 MFS327806 MPO327806 MZK327806 NJG327806 NTC327806 OCY327806 OMU327806 OWQ327806 PGM327806 PQI327806 QAE327806 QKA327806 QTW327806 RDS327806 RNO327806 RXK327806 SHG327806 SRC327806 TAY327806 TKU327806 TUQ327806 UEM327806 UOI327806 UYE327806 VIA327806 VRW327806 WBS327806 WLO327806 WVK327806 C393342 IY393342 SU393342 ACQ393342 AMM393342 AWI393342 BGE393342 BQA393342 BZW393342 CJS393342 CTO393342 DDK393342 DNG393342 DXC393342 EGY393342 EQU393342 FAQ393342 FKM393342 FUI393342 GEE393342 GOA393342 GXW393342 HHS393342 HRO393342 IBK393342 ILG393342 IVC393342 JEY393342 JOU393342 JYQ393342 KIM393342 KSI393342 LCE393342 LMA393342 LVW393342 MFS393342 MPO393342 MZK393342 NJG393342 NTC393342 OCY393342 OMU393342 OWQ393342 PGM393342 PQI393342 QAE393342 QKA393342 QTW393342 RDS393342 RNO393342 RXK393342 SHG393342 SRC393342 TAY393342 TKU393342 TUQ393342 UEM393342 UOI393342 UYE393342 VIA393342 VRW393342 WBS393342 WLO393342 WVK393342 C458878 IY458878 SU458878 ACQ458878 AMM458878 AWI458878 BGE458878 BQA458878 BZW458878 CJS458878 CTO458878 DDK458878 DNG458878 DXC458878 EGY458878 EQU458878 FAQ458878 FKM458878 FUI458878 GEE458878 GOA458878 GXW458878 HHS458878 HRO458878 IBK458878 ILG458878 IVC458878 JEY458878 JOU458878 JYQ458878 KIM458878 KSI458878 LCE458878 LMA458878 LVW458878 MFS458878 MPO458878 MZK458878 NJG458878 NTC458878 OCY458878 OMU458878 OWQ458878 PGM458878 PQI458878 QAE458878 QKA458878 QTW458878 RDS458878 RNO458878 RXK458878 SHG458878 SRC458878 TAY458878 TKU458878 TUQ458878 UEM458878 UOI458878 UYE458878 VIA458878 VRW458878 WBS458878 WLO458878 WVK458878 C524414 IY524414 SU524414 ACQ524414 AMM524414 AWI524414 BGE524414 BQA524414 BZW524414 CJS524414 CTO524414 DDK524414 DNG524414 DXC524414 EGY524414 EQU524414 FAQ524414 FKM524414 FUI524414 GEE524414 GOA524414 GXW524414 HHS524414 HRO524414 IBK524414 ILG524414 IVC524414 JEY524414 JOU524414 JYQ524414 KIM524414 KSI524414 LCE524414 LMA524414 LVW524414 MFS524414 MPO524414 MZK524414 NJG524414 NTC524414 OCY524414 OMU524414 OWQ524414 PGM524414 PQI524414 QAE524414 QKA524414 QTW524414 RDS524414 RNO524414 RXK524414 SHG524414 SRC524414 TAY524414 TKU524414 TUQ524414 UEM524414 UOI524414 UYE524414 VIA524414 VRW524414 WBS524414 WLO524414 WVK524414 C589950 IY589950 SU589950 ACQ589950 AMM589950 AWI589950 BGE589950 BQA589950 BZW589950 CJS589950 CTO589950 DDK589950 DNG589950 DXC589950 EGY589950 EQU589950 FAQ589950 FKM589950 FUI589950 GEE589950 GOA589950 GXW589950 HHS589950 HRO589950 IBK589950 ILG589950 IVC589950 JEY589950 JOU589950 JYQ589950 KIM589950 KSI589950 LCE589950 LMA589950 LVW589950 MFS589950 MPO589950 MZK589950 NJG589950 NTC589950 OCY589950 OMU589950 OWQ589950 PGM589950 PQI589950 QAE589950 QKA589950 QTW589950 RDS589950 RNO589950 RXK589950 SHG589950 SRC589950 TAY589950 TKU589950 TUQ589950 UEM589950 UOI589950 UYE589950 VIA589950 VRW589950 WBS589950 WLO589950 WVK589950 C655486 IY655486 SU655486 ACQ655486 AMM655486 AWI655486 BGE655486 BQA655486 BZW655486 CJS655486 CTO655486 DDK655486 DNG655486 DXC655486 EGY655486 EQU655486 FAQ655486 FKM655486 FUI655486 GEE655486 GOA655486 GXW655486 HHS655486 HRO655486 IBK655486 ILG655486 IVC655486 JEY655486 JOU655486 JYQ655486 KIM655486 KSI655486 LCE655486 LMA655486 LVW655486 MFS655486 MPO655486 MZK655486 NJG655486 NTC655486 OCY655486 OMU655486 OWQ655486 PGM655486 PQI655486 QAE655486 QKA655486 QTW655486 RDS655486 RNO655486 RXK655486 SHG655486 SRC655486 TAY655486 TKU655486 TUQ655486 UEM655486 UOI655486 UYE655486 VIA655486 VRW655486 WBS655486 WLO655486 WVK655486 C721022 IY721022 SU721022 ACQ721022 AMM721022 AWI721022 BGE721022 BQA721022 BZW721022 CJS721022 CTO721022 DDK721022 DNG721022 DXC721022 EGY721022 EQU721022 FAQ721022 FKM721022 FUI721022 GEE721022 GOA721022 GXW721022 HHS721022 HRO721022 IBK721022 ILG721022 IVC721022 JEY721022 JOU721022 JYQ721022 KIM721022 KSI721022 LCE721022 LMA721022 LVW721022 MFS721022 MPO721022 MZK721022 NJG721022 NTC721022 OCY721022 OMU721022 OWQ721022 PGM721022 PQI721022 QAE721022 QKA721022 QTW721022 RDS721022 RNO721022 RXK721022 SHG721022 SRC721022 TAY721022 TKU721022 TUQ721022 UEM721022 UOI721022 UYE721022 VIA721022 VRW721022 WBS721022 WLO721022 WVK721022 C786558 IY786558 SU786558 ACQ786558 AMM786558 AWI786558 BGE786558 BQA786558 BZW786558 CJS786558 CTO786558 DDK786558 DNG786558 DXC786558 EGY786558 EQU786558 FAQ786558 FKM786558 FUI786558 GEE786558 GOA786558 GXW786558 HHS786558 HRO786558 IBK786558 ILG786558 IVC786558 JEY786558 JOU786558 JYQ786558 KIM786558 KSI786558 LCE786558 LMA786558 LVW786558 MFS786558 MPO786558 MZK786558 NJG786558 NTC786558 OCY786558 OMU786558 OWQ786558 PGM786558 PQI786558 QAE786558 QKA786558 QTW786558 RDS786558 RNO786558 RXK786558 SHG786558 SRC786558 TAY786558 TKU786558 TUQ786558 UEM786558 UOI786558 UYE786558 VIA786558 VRW786558 WBS786558 WLO786558 WVK786558 C852094 IY852094 SU852094 ACQ852094 AMM852094 AWI852094 BGE852094 BQA852094 BZW852094 CJS852094 CTO852094 DDK852094 DNG852094 DXC852094 EGY852094 EQU852094 FAQ852094 FKM852094 FUI852094 GEE852094 GOA852094 GXW852094 HHS852094 HRO852094 IBK852094 ILG852094 IVC852094 JEY852094 JOU852094 JYQ852094 KIM852094 KSI852094 LCE852094 LMA852094 LVW852094 MFS852094 MPO852094 MZK852094 NJG852094 NTC852094 OCY852094 OMU852094 OWQ852094 PGM852094 PQI852094 QAE852094 QKA852094 QTW852094 RDS852094 RNO852094 RXK852094 SHG852094 SRC852094 TAY852094 TKU852094 TUQ852094 UEM852094 UOI852094 UYE852094 VIA852094 VRW852094 WBS852094 WLO852094 WVK852094 C917630 IY917630 SU917630 ACQ917630 AMM917630 AWI917630 BGE917630 BQA917630 BZW917630 CJS917630 CTO917630 DDK917630 DNG917630 DXC917630 EGY917630 EQU917630 FAQ917630 FKM917630 FUI917630 GEE917630 GOA917630 GXW917630 HHS917630 HRO917630 IBK917630 ILG917630 IVC917630 JEY917630 JOU917630 JYQ917630 KIM917630 KSI917630 LCE917630 LMA917630 LVW917630 MFS917630 MPO917630 MZK917630 NJG917630 NTC917630 OCY917630 OMU917630 OWQ917630 PGM917630 PQI917630 QAE917630 QKA917630 QTW917630 RDS917630 RNO917630 RXK917630 SHG917630 SRC917630 TAY917630 TKU917630 TUQ917630 UEM917630 UOI917630 UYE917630 VIA917630 VRW917630 WBS917630 WLO917630 WVK917630 C983166 IY983166 SU983166 ACQ983166 AMM983166 AWI983166 BGE983166 BQA983166 BZW983166 CJS983166 CTO983166 DDK983166 DNG983166 DXC983166 EGY983166 EQU983166 FAQ983166 FKM983166 FUI983166 GEE983166 GOA983166 GXW983166 HHS983166 HRO983166 IBK983166 ILG983166 IVC983166 JEY983166 JOU983166 JYQ983166 KIM983166 KSI983166 LCE983166 LMA983166 LVW983166 MFS983166 MPO983166 MZK983166 NJG983166 NTC983166 OCY983166 OMU983166 OWQ983166 PGM983166 PQI983166 QAE983166 QKA983166 QTW983166 RDS983166 RNO983166 RXK983166 SHG983166 SRC983166 TAY983166 TKU983166 TUQ983166 UEM983166 UOI983166 UYE983166 VIA983166 VRW983166 WBS983166 WLO983166 WVK983166" xr:uid="{00000000-0002-0000-1200-000001000000}">
      <formula1>$AA$3</formula1>
    </dataValidation>
    <dataValidation type="list" allowBlank="1" showInputMessage="1" showErrorMessage="1" sqref="K78 JG78 TC78 ACY78 AMU78 AWQ78 BGM78 BQI78 CAE78 CKA78 CTW78 DDS78 DNO78 DXK78 EHG78 ERC78 FAY78 FKU78 FUQ78 GEM78 GOI78 GYE78 HIA78 HRW78 IBS78 ILO78 IVK78 JFG78 JPC78 JYY78 KIU78 KSQ78 LCM78 LMI78 LWE78 MGA78 MPW78 MZS78 NJO78 NTK78 ODG78 ONC78 OWY78 PGU78 PQQ78 QAM78 QKI78 QUE78 REA78 RNW78 RXS78 SHO78 SRK78 TBG78 TLC78 TUY78 UEU78 UOQ78 UYM78 VII78 VSE78 WCA78 WLW78 WVS78 K65614 JG65614 TC65614 ACY65614 AMU65614 AWQ65614 BGM65614 BQI65614 CAE65614 CKA65614 CTW65614 DDS65614 DNO65614 DXK65614 EHG65614 ERC65614 FAY65614 FKU65614 FUQ65614 GEM65614 GOI65614 GYE65614 HIA65614 HRW65614 IBS65614 ILO65614 IVK65614 JFG65614 JPC65614 JYY65614 KIU65614 KSQ65614 LCM65614 LMI65614 LWE65614 MGA65614 MPW65614 MZS65614 NJO65614 NTK65614 ODG65614 ONC65614 OWY65614 PGU65614 PQQ65614 QAM65614 QKI65614 QUE65614 REA65614 RNW65614 RXS65614 SHO65614 SRK65614 TBG65614 TLC65614 TUY65614 UEU65614 UOQ65614 UYM65614 VII65614 VSE65614 WCA65614 WLW65614 WVS65614 K131150 JG131150 TC131150 ACY131150 AMU131150 AWQ131150 BGM131150 BQI131150 CAE131150 CKA131150 CTW131150 DDS131150 DNO131150 DXK131150 EHG131150 ERC131150 FAY131150 FKU131150 FUQ131150 GEM131150 GOI131150 GYE131150 HIA131150 HRW131150 IBS131150 ILO131150 IVK131150 JFG131150 JPC131150 JYY131150 KIU131150 KSQ131150 LCM131150 LMI131150 LWE131150 MGA131150 MPW131150 MZS131150 NJO131150 NTK131150 ODG131150 ONC131150 OWY131150 PGU131150 PQQ131150 QAM131150 QKI131150 QUE131150 REA131150 RNW131150 RXS131150 SHO131150 SRK131150 TBG131150 TLC131150 TUY131150 UEU131150 UOQ131150 UYM131150 VII131150 VSE131150 WCA131150 WLW131150 WVS131150 K196686 JG196686 TC196686 ACY196686 AMU196686 AWQ196686 BGM196686 BQI196686 CAE196686 CKA196686 CTW196686 DDS196686 DNO196686 DXK196686 EHG196686 ERC196686 FAY196686 FKU196686 FUQ196686 GEM196686 GOI196686 GYE196686 HIA196686 HRW196686 IBS196686 ILO196686 IVK196686 JFG196686 JPC196686 JYY196686 KIU196686 KSQ196686 LCM196686 LMI196686 LWE196686 MGA196686 MPW196686 MZS196686 NJO196686 NTK196686 ODG196686 ONC196686 OWY196686 PGU196686 PQQ196686 QAM196686 QKI196686 QUE196686 REA196686 RNW196686 RXS196686 SHO196686 SRK196686 TBG196686 TLC196686 TUY196686 UEU196686 UOQ196686 UYM196686 VII196686 VSE196686 WCA196686 WLW196686 WVS196686 K262222 JG262222 TC262222 ACY262222 AMU262222 AWQ262222 BGM262222 BQI262222 CAE262222 CKA262222 CTW262222 DDS262222 DNO262222 DXK262222 EHG262222 ERC262222 FAY262222 FKU262222 FUQ262222 GEM262222 GOI262222 GYE262222 HIA262222 HRW262222 IBS262222 ILO262222 IVK262222 JFG262222 JPC262222 JYY262222 KIU262222 KSQ262222 LCM262222 LMI262222 LWE262222 MGA262222 MPW262222 MZS262222 NJO262222 NTK262222 ODG262222 ONC262222 OWY262222 PGU262222 PQQ262222 QAM262222 QKI262222 QUE262222 REA262222 RNW262222 RXS262222 SHO262222 SRK262222 TBG262222 TLC262222 TUY262222 UEU262222 UOQ262222 UYM262222 VII262222 VSE262222 WCA262222 WLW262222 WVS262222 K327758 JG327758 TC327758 ACY327758 AMU327758 AWQ327758 BGM327758 BQI327758 CAE327758 CKA327758 CTW327758 DDS327758 DNO327758 DXK327758 EHG327758 ERC327758 FAY327758 FKU327758 FUQ327758 GEM327758 GOI327758 GYE327758 HIA327758 HRW327758 IBS327758 ILO327758 IVK327758 JFG327758 JPC327758 JYY327758 KIU327758 KSQ327758 LCM327758 LMI327758 LWE327758 MGA327758 MPW327758 MZS327758 NJO327758 NTK327758 ODG327758 ONC327758 OWY327758 PGU327758 PQQ327758 QAM327758 QKI327758 QUE327758 REA327758 RNW327758 RXS327758 SHO327758 SRK327758 TBG327758 TLC327758 TUY327758 UEU327758 UOQ327758 UYM327758 VII327758 VSE327758 WCA327758 WLW327758 WVS327758 K393294 JG393294 TC393294 ACY393294 AMU393294 AWQ393294 BGM393294 BQI393294 CAE393294 CKA393294 CTW393294 DDS393294 DNO393294 DXK393294 EHG393294 ERC393294 FAY393294 FKU393294 FUQ393294 GEM393294 GOI393294 GYE393294 HIA393294 HRW393294 IBS393294 ILO393294 IVK393294 JFG393294 JPC393294 JYY393294 KIU393294 KSQ393294 LCM393294 LMI393294 LWE393294 MGA393294 MPW393294 MZS393294 NJO393294 NTK393294 ODG393294 ONC393294 OWY393294 PGU393294 PQQ393294 QAM393294 QKI393294 QUE393294 REA393294 RNW393294 RXS393294 SHO393294 SRK393294 TBG393294 TLC393294 TUY393294 UEU393294 UOQ393294 UYM393294 VII393294 VSE393294 WCA393294 WLW393294 WVS393294 K458830 JG458830 TC458830 ACY458830 AMU458830 AWQ458830 BGM458830 BQI458830 CAE458830 CKA458830 CTW458830 DDS458830 DNO458830 DXK458830 EHG458830 ERC458830 FAY458830 FKU458830 FUQ458830 GEM458830 GOI458830 GYE458830 HIA458830 HRW458830 IBS458830 ILO458830 IVK458830 JFG458830 JPC458830 JYY458830 KIU458830 KSQ458830 LCM458830 LMI458830 LWE458830 MGA458830 MPW458830 MZS458830 NJO458830 NTK458830 ODG458830 ONC458830 OWY458830 PGU458830 PQQ458830 QAM458830 QKI458830 QUE458830 REA458830 RNW458830 RXS458830 SHO458830 SRK458830 TBG458830 TLC458830 TUY458830 UEU458830 UOQ458830 UYM458830 VII458830 VSE458830 WCA458830 WLW458830 WVS458830 K524366 JG524366 TC524366 ACY524366 AMU524366 AWQ524366 BGM524366 BQI524366 CAE524366 CKA524366 CTW524366 DDS524366 DNO524366 DXK524366 EHG524366 ERC524366 FAY524366 FKU524366 FUQ524366 GEM524366 GOI524366 GYE524366 HIA524366 HRW524366 IBS524366 ILO524366 IVK524366 JFG524366 JPC524366 JYY524366 KIU524366 KSQ524366 LCM524366 LMI524366 LWE524366 MGA524366 MPW524366 MZS524366 NJO524366 NTK524366 ODG524366 ONC524366 OWY524366 PGU524366 PQQ524366 QAM524366 QKI524366 QUE524366 REA524366 RNW524366 RXS524366 SHO524366 SRK524366 TBG524366 TLC524366 TUY524366 UEU524366 UOQ524366 UYM524366 VII524366 VSE524366 WCA524366 WLW524366 WVS524366 K589902 JG589902 TC589902 ACY589902 AMU589902 AWQ589902 BGM589902 BQI589902 CAE589902 CKA589902 CTW589902 DDS589902 DNO589902 DXK589902 EHG589902 ERC589902 FAY589902 FKU589902 FUQ589902 GEM589902 GOI589902 GYE589902 HIA589902 HRW589902 IBS589902 ILO589902 IVK589902 JFG589902 JPC589902 JYY589902 KIU589902 KSQ589902 LCM589902 LMI589902 LWE589902 MGA589902 MPW589902 MZS589902 NJO589902 NTK589902 ODG589902 ONC589902 OWY589902 PGU589902 PQQ589902 QAM589902 QKI589902 QUE589902 REA589902 RNW589902 RXS589902 SHO589902 SRK589902 TBG589902 TLC589902 TUY589902 UEU589902 UOQ589902 UYM589902 VII589902 VSE589902 WCA589902 WLW589902 WVS589902 K655438 JG655438 TC655438 ACY655438 AMU655438 AWQ655438 BGM655438 BQI655438 CAE655438 CKA655438 CTW655438 DDS655438 DNO655438 DXK655438 EHG655438 ERC655438 FAY655438 FKU655438 FUQ655438 GEM655438 GOI655438 GYE655438 HIA655438 HRW655438 IBS655438 ILO655438 IVK655438 JFG655438 JPC655438 JYY655438 KIU655438 KSQ655438 LCM655438 LMI655438 LWE655438 MGA655438 MPW655438 MZS655438 NJO655438 NTK655438 ODG655438 ONC655438 OWY655438 PGU655438 PQQ655438 QAM655438 QKI655438 QUE655438 REA655438 RNW655438 RXS655438 SHO655438 SRK655438 TBG655438 TLC655438 TUY655438 UEU655438 UOQ655438 UYM655438 VII655438 VSE655438 WCA655438 WLW655438 WVS655438 K720974 JG720974 TC720974 ACY720974 AMU720974 AWQ720974 BGM720974 BQI720974 CAE720974 CKA720974 CTW720974 DDS720974 DNO720974 DXK720974 EHG720974 ERC720974 FAY720974 FKU720974 FUQ720974 GEM720974 GOI720974 GYE720974 HIA720974 HRW720974 IBS720974 ILO720974 IVK720974 JFG720974 JPC720974 JYY720974 KIU720974 KSQ720974 LCM720974 LMI720974 LWE720974 MGA720974 MPW720974 MZS720974 NJO720974 NTK720974 ODG720974 ONC720974 OWY720974 PGU720974 PQQ720974 QAM720974 QKI720974 QUE720974 REA720974 RNW720974 RXS720974 SHO720974 SRK720974 TBG720974 TLC720974 TUY720974 UEU720974 UOQ720974 UYM720974 VII720974 VSE720974 WCA720974 WLW720974 WVS720974 K786510 JG786510 TC786510 ACY786510 AMU786510 AWQ786510 BGM786510 BQI786510 CAE786510 CKA786510 CTW786510 DDS786510 DNO786510 DXK786510 EHG786510 ERC786510 FAY786510 FKU786510 FUQ786510 GEM786510 GOI786510 GYE786510 HIA786510 HRW786510 IBS786510 ILO786510 IVK786510 JFG786510 JPC786510 JYY786510 KIU786510 KSQ786510 LCM786510 LMI786510 LWE786510 MGA786510 MPW786510 MZS786510 NJO786510 NTK786510 ODG786510 ONC786510 OWY786510 PGU786510 PQQ786510 QAM786510 QKI786510 QUE786510 REA786510 RNW786510 RXS786510 SHO786510 SRK786510 TBG786510 TLC786510 TUY786510 UEU786510 UOQ786510 UYM786510 VII786510 VSE786510 WCA786510 WLW786510 WVS786510 K852046 JG852046 TC852046 ACY852046 AMU852046 AWQ852046 BGM852046 BQI852046 CAE852046 CKA852046 CTW852046 DDS852046 DNO852046 DXK852046 EHG852046 ERC852046 FAY852046 FKU852046 FUQ852046 GEM852046 GOI852046 GYE852046 HIA852046 HRW852046 IBS852046 ILO852046 IVK852046 JFG852046 JPC852046 JYY852046 KIU852046 KSQ852046 LCM852046 LMI852046 LWE852046 MGA852046 MPW852046 MZS852046 NJO852046 NTK852046 ODG852046 ONC852046 OWY852046 PGU852046 PQQ852046 QAM852046 QKI852046 QUE852046 REA852046 RNW852046 RXS852046 SHO852046 SRK852046 TBG852046 TLC852046 TUY852046 UEU852046 UOQ852046 UYM852046 VII852046 VSE852046 WCA852046 WLW852046 WVS852046 K917582 JG917582 TC917582 ACY917582 AMU917582 AWQ917582 BGM917582 BQI917582 CAE917582 CKA917582 CTW917582 DDS917582 DNO917582 DXK917582 EHG917582 ERC917582 FAY917582 FKU917582 FUQ917582 GEM917582 GOI917582 GYE917582 HIA917582 HRW917582 IBS917582 ILO917582 IVK917582 JFG917582 JPC917582 JYY917582 KIU917582 KSQ917582 LCM917582 LMI917582 LWE917582 MGA917582 MPW917582 MZS917582 NJO917582 NTK917582 ODG917582 ONC917582 OWY917582 PGU917582 PQQ917582 QAM917582 QKI917582 QUE917582 REA917582 RNW917582 RXS917582 SHO917582 SRK917582 TBG917582 TLC917582 TUY917582 UEU917582 UOQ917582 UYM917582 VII917582 VSE917582 WCA917582 WLW917582 WVS917582 K983118 JG983118 TC983118 ACY983118 AMU983118 AWQ983118 BGM983118 BQI983118 CAE983118 CKA983118 CTW983118 DDS983118 DNO983118 DXK983118 EHG983118 ERC983118 FAY983118 FKU983118 FUQ983118 GEM983118 GOI983118 GYE983118 HIA983118 HRW983118 IBS983118 ILO983118 IVK983118 JFG983118 JPC983118 JYY983118 KIU983118 KSQ983118 LCM983118 LMI983118 LWE983118 MGA983118 MPW983118 MZS983118 NJO983118 NTK983118 ODG983118 ONC983118 OWY983118 PGU983118 PQQ983118 QAM983118 QKI983118 QUE983118 REA983118 RNW983118 RXS983118 SHO983118 SRK983118 TBG983118 TLC983118 TUY983118 UEU983118 UOQ983118 UYM983118 VII983118 VSE983118 WCA983118 WLW983118 WVS983118" xr:uid="{00000000-0002-0000-1200-000002000000}">
      <formula1>$AM$66:$AM$71</formula1>
    </dataValidation>
    <dataValidation type="list" allowBlank="1" showInputMessage="1" showErrorMessage="1" sqref="N78 JJ78 TF78 ADB78 AMX78 AWT78 BGP78 BQL78 CAH78 CKD78 CTZ78 DDV78 DNR78 DXN78 EHJ78 ERF78 FBB78 FKX78 FUT78 GEP78 GOL78 GYH78 HID78 HRZ78 IBV78 ILR78 IVN78 JFJ78 JPF78 JZB78 KIX78 KST78 LCP78 LML78 LWH78 MGD78 MPZ78 MZV78 NJR78 NTN78 ODJ78 ONF78 OXB78 PGX78 PQT78 QAP78 QKL78 QUH78 RED78 RNZ78 RXV78 SHR78 SRN78 TBJ78 TLF78 TVB78 UEX78 UOT78 UYP78 VIL78 VSH78 WCD78 WLZ78 WVV78 N65614 JJ65614 TF65614 ADB65614 AMX65614 AWT65614 BGP65614 BQL65614 CAH65614 CKD65614 CTZ65614 DDV65614 DNR65614 DXN65614 EHJ65614 ERF65614 FBB65614 FKX65614 FUT65614 GEP65614 GOL65614 GYH65614 HID65614 HRZ65614 IBV65614 ILR65614 IVN65614 JFJ65614 JPF65614 JZB65614 KIX65614 KST65614 LCP65614 LML65614 LWH65614 MGD65614 MPZ65614 MZV65614 NJR65614 NTN65614 ODJ65614 ONF65614 OXB65614 PGX65614 PQT65614 QAP65614 QKL65614 QUH65614 RED65614 RNZ65614 RXV65614 SHR65614 SRN65614 TBJ65614 TLF65614 TVB65614 UEX65614 UOT65614 UYP65614 VIL65614 VSH65614 WCD65614 WLZ65614 WVV65614 N131150 JJ131150 TF131150 ADB131150 AMX131150 AWT131150 BGP131150 BQL131150 CAH131150 CKD131150 CTZ131150 DDV131150 DNR131150 DXN131150 EHJ131150 ERF131150 FBB131150 FKX131150 FUT131150 GEP131150 GOL131150 GYH131150 HID131150 HRZ131150 IBV131150 ILR131150 IVN131150 JFJ131150 JPF131150 JZB131150 KIX131150 KST131150 LCP131150 LML131150 LWH131150 MGD131150 MPZ131150 MZV131150 NJR131150 NTN131150 ODJ131150 ONF131150 OXB131150 PGX131150 PQT131150 QAP131150 QKL131150 QUH131150 RED131150 RNZ131150 RXV131150 SHR131150 SRN131150 TBJ131150 TLF131150 TVB131150 UEX131150 UOT131150 UYP131150 VIL131150 VSH131150 WCD131150 WLZ131150 WVV131150 N196686 JJ196686 TF196686 ADB196686 AMX196686 AWT196686 BGP196686 BQL196686 CAH196686 CKD196686 CTZ196686 DDV196686 DNR196686 DXN196686 EHJ196686 ERF196686 FBB196686 FKX196686 FUT196686 GEP196686 GOL196686 GYH196686 HID196686 HRZ196686 IBV196686 ILR196686 IVN196686 JFJ196686 JPF196686 JZB196686 KIX196686 KST196686 LCP196686 LML196686 LWH196686 MGD196686 MPZ196686 MZV196686 NJR196686 NTN196686 ODJ196686 ONF196686 OXB196686 PGX196686 PQT196686 QAP196686 QKL196686 QUH196686 RED196686 RNZ196686 RXV196686 SHR196686 SRN196686 TBJ196686 TLF196686 TVB196686 UEX196686 UOT196686 UYP196686 VIL196686 VSH196686 WCD196686 WLZ196686 WVV196686 N262222 JJ262222 TF262222 ADB262222 AMX262222 AWT262222 BGP262222 BQL262222 CAH262222 CKD262222 CTZ262222 DDV262222 DNR262222 DXN262222 EHJ262222 ERF262222 FBB262222 FKX262222 FUT262222 GEP262222 GOL262222 GYH262222 HID262222 HRZ262222 IBV262222 ILR262222 IVN262222 JFJ262222 JPF262222 JZB262222 KIX262222 KST262222 LCP262222 LML262222 LWH262222 MGD262222 MPZ262222 MZV262222 NJR262222 NTN262222 ODJ262222 ONF262222 OXB262222 PGX262222 PQT262222 QAP262222 QKL262222 QUH262222 RED262222 RNZ262222 RXV262222 SHR262222 SRN262222 TBJ262222 TLF262222 TVB262222 UEX262222 UOT262222 UYP262222 VIL262222 VSH262222 WCD262222 WLZ262222 WVV262222 N327758 JJ327758 TF327758 ADB327758 AMX327758 AWT327758 BGP327758 BQL327758 CAH327758 CKD327758 CTZ327758 DDV327758 DNR327758 DXN327758 EHJ327758 ERF327758 FBB327758 FKX327758 FUT327758 GEP327758 GOL327758 GYH327758 HID327758 HRZ327758 IBV327758 ILR327758 IVN327758 JFJ327758 JPF327758 JZB327758 KIX327758 KST327758 LCP327758 LML327758 LWH327758 MGD327758 MPZ327758 MZV327758 NJR327758 NTN327758 ODJ327758 ONF327758 OXB327758 PGX327758 PQT327758 QAP327758 QKL327758 QUH327758 RED327758 RNZ327758 RXV327758 SHR327758 SRN327758 TBJ327758 TLF327758 TVB327758 UEX327758 UOT327758 UYP327758 VIL327758 VSH327758 WCD327758 WLZ327758 WVV327758 N393294 JJ393294 TF393294 ADB393294 AMX393294 AWT393294 BGP393294 BQL393294 CAH393294 CKD393294 CTZ393294 DDV393294 DNR393294 DXN393294 EHJ393294 ERF393294 FBB393294 FKX393294 FUT393294 GEP393294 GOL393294 GYH393294 HID393294 HRZ393294 IBV393294 ILR393294 IVN393294 JFJ393294 JPF393294 JZB393294 KIX393294 KST393294 LCP393294 LML393294 LWH393294 MGD393294 MPZ393294 MZV393294 NJR393294 NTN393294 ODJ393294 ONF393294 OXB393294 PGX393294 PQT393294 QAP393294 QKL393294 QUH393294 RED393294 RNZ393294 RXV393294 SHR393294 SRN393294 TBJ393294 TLF393294 TVB393294 UEX393294 UOT393294 UYP393294 VIL393294 VSH393294 WCD393294 WLZ393294 WVV393294 N458830 JJ458830 TF458830 ADB458830 AMX458830 AWT458830 BGP458830 BQL458830 CAH458830 CKD458830 CTZ458830 DDV458830 DNR458830 DXN458830 EHJ458830 ERF458830 FBB458830 FKX458830 FUT458830 GEP458830 GOL458830 GYH458830 HID458830 HRZ458830 IBV458830 ILR458830 IVN458830 JFJ458830 JPF458830 JZB458830 KIX458830 KST458830 LCP458830 LML458830 LWH458830 MGD458830 MPZ458830 MZV458830 NJR458830 NTN458830 ODJ458830 ONF458830 OXB458830 PGX458830 PQT458830 QAP458830 QKL458830 QUH458830 RED458830 RNZ458830 RXV458830 SHR458830 SRN458830 TBJ458830 TLF458830 TVB458830 UEX458830 UOT458830 UYP458830 VIL458830 VSH458830 WCD458830 WLZ458830 WVV458830 N524366 JJ524366 TF524366 ADB524366 AMX524366 AWT524366 BGP524366 BQL524366 CAH524366 CKD524366 CTZ524366 DDV524366 DNR524366 DXN524366 EHJ524366 ERF524366 FBB524366 FKX524366 FUT524366 GEP524366 GOL524366 GYH524366 HID524366 HRZ524366 IBV524366 ILR524366 IVN524366 JFJ524366 JPF524366 JZB524366 KIX524366 KST524366 LCP524366 LML524366 LWH524366 MGD524366 MPZ524366 MZV524366 NJR524366 NTN524366 ODJ524366 ONF524366 OXB524366 PGX524366 PQT524366 QAP524366 QKL524366 QUH524366 RED524366 RNZ524366 RXV524366 SHR524366 SRN524366 TBJ524366 TLF524366 TVB524366 UEX524366 UOT524366 UYP524366 VIL524366 VSH524366 WCD524366 WLZ524366 WVV524366 N589902 JJ589902 TF589902 ADB589902 AMX589902 AWT589902 BGP589902 BQL589902 CAH589902 CKD589902 CTZ589902 DDV589902 DNR589902 DXN589902 EHJ589902 ERF589902 FBB589902 FKX589902 FUT589902 GEP589902 GOL589902 GYH589902 HID589902 HRZ589902 IBV589902 ILR589902 IVN589902 JFJ589902 JPF589902 JZB589902 KIX589902 KST589902 LCP589902 LML589902 LWH589902 MGD589902 MPZ589902 MZV589902 NJR589902 NTN589902 ODJ589902 ONF589902 OXB589902 PGX589902 PQT589902 QAP589902 QKL589902 QUH589902 RED589902 RNZ589902 RXV589902 SHR589902 SRN589902 TBJ589902 TLF589902 TVB589902 UEX589902 UOT589902 UYP589902 VIL589902 VSH589902 WCD589902 WLZ589902 WVV589902 N655438 JJ655438 TF655438 ADB655438 AMX655438 AWT655438 BGP655438 BQL655438 CAH655438 CKD655438 CTZ655438 DDV655438 DNR655438 DXN655438 EHJ655438 ERF655438 FBB655438 FKX655438 FUT655438 GEP655438 GOL655438 GYH655438 HID655438 HRZ655438 IBV655438 ILR655438 IVN655438 JFJ655438 JPF655438 JZB655438 KIX655438 KST655438 LCP655438 LML655438 LWH655438 MGD655438 MPZ655438 MZV655438 NJR655438 NTN655438 ODJ655438 ONF655438 OXB655438 PGX655438 PQT655438 QAP655438 QKL655438 QUH655438 RED655438 RNZ655438 RXV655438 SHR655438 SRN655438 TBJ655438 TLF655438 TVB655438 UEX655438 UOT655438 UYP655438 VIL655438 VSH655438 WCD655438 WLZ655438 WVV655438 N720974 JJ720974 TF720974 ADB720974 AMX720974 AWT720974 BGP720974 BQL720974 CAH720974 CKD720974 CTZ720974 DDV720974 DNR720974 DXN720974 EHJ720974 ERF720974 FBB720974 FKX720974 FUT720974 GEP720974 GOL720974 GYH720974 HID720974 HRZ720974 IBV720974 ILR720974 IVN720974 JFJ720974 JPF720974 JZB720974 KIX720974 KST720974 LCP720974 LML720974 LWH720974 MGD720974 MPZ720974 MZV720974 NJR720974 NTN720974 ODJ720974 ONF720974 OXB720974 PGX720974 PQT720974 QAP720974 QKL720974 QUH720974 RED720974 RNZ720974 RXV720974 SHR720974 SRN720974 TBJ720974 TLF720974 TVB720974 UEX720974 UOT720974 UYP720974 VIL720974 VSH720974 WCD720974 WLZ720974 WVV720974 N786510 JJ786510 TF786510 ADB786510 AMX786510 AWT786510 BGP786510 BQL786510 CAH786510 CKD786510 CTZ786510 DDV786510 DNR786510 DXN786510 EHJ786510 ERF786510 FBB786510 FKX786510 FUT786510 GEP786510 GOL786510 GYH786510 HID786510 HRZ786510 IBV786510 ILR786510 IVN786510 JFJ786510 JPF786510 JZB786510 KIX786510 KST786510 LCP786510 LML786510 LWH786510 MGD786510 MPZ786510 MZV786510 NJR786510 NTN786510 ODJ786510 ONF786510 OXB786510 PGX786510 PQT786510 QAP786510 QKL786510 QUH786510 RED786510 RNZ786510 RXV786510 SHR786510 SRN786510 TBJ786510 TLF786510 TVB786510 UEX786510 UOT786510 UYP786510 VIL786510 VSH786510 WCD786510 WLZ786510 WVV786510 N852046 JJ852046 TF852046 ADB852046 AMX852046 AWT852046 BGP852046 BQL852046 CAH852046 CKD852046 CTZ852046 DDV852046 DNR852046 DXN852046 EHJ852046 ERF852046 FBB852046 FKX852046 FUT852046 GEP852046 GOL852046 GYH852046 HID852046 HRZ852046 IBV852046 ILR852046 IVN852046 JFJ852046 JPF852046 JZB852046 KIX852046 KST852046 LCP852046 LML852046 LWH852046 MGD852046 MPZ852046 MZV852046 NJR852046 NTN852046 ODJ852046 ONF852046 OXB852046 PGX852046 PQT852046 QAP852046 QKL852046 QUH852046 RED852046 RNZ852046 RXV852046 SHR852046 SRN852046 TBJ852046 TLF852046 TVB852046 UEX852046 UOT852046 UYP852046 VIL852046 VSH852046 WCD852046 WLZ852046 WVV852046 N917582 JJ917582 TF917582 ADB917582 AMX917582 AWT917582 BGP917582 BQL917582 CAH917582 CKD917582 CTZ917582 DDV917582 DNR917582 DXN917582 EHJ917582 ERF917582 FBB917582 FKX917582 FUT917582 GEP917582 GOL917582 GYH917582 HID917582 HRZ917582 IBV917582 ILR917582 IVN917582 JFJ917582 JPF917582 JZB917582 KIX917582 KST917582 LCP917582 LML917582 LWH917582 MGD917582 MPZ917582 MZV917582 NJR917582 NTN917582 ODJ917582 ONF917582 OXB917582 PGX917582 PQT917582 QAP917582 QKL917582 QUH917582 RED917582 RNZ917582 RXV917582 SHR917582 SRN917582 TBJ917582 TLF917582 TVB917582 UEX917582 UOT917582 UYP917582 VIL917582 VSH917582 WCD917582 WLZ917582 WVV917582 N983118 JJ983118 TF983118 ADB983118 AMX983118 AWT983118 BGP983118 BQL983118 CAH983118 CKD983118 CTZ983118 DDV983118 DNR983118 DXN983118 EHJ983118 ERF983118 FBB983118 FKX983118 FUT983118 GEP983118 GOL983118 GYH983118 HID983118 HRZ983118 IBV983118 ILR983118 IVN983118 JFJ983118 JPF983118 JZB983118 KIX983118 KST983118 LCP983118 LML983118 LWH983118 MGD983118 MPZ983118 MZV983118 NJR983118 NTN983118 ODJ983118 ONF983118 OXB983118 PGX983118 PQT983118 QAP983118 QKL983118 QUH983118 RED983118 RNZ983118 RXV983118 SHR983118 SRN983118 TBJ983118 TLF983118 TVB983118 UEX983118 UOT983118 UYP983118 VIL983118 VSH983118 WCD983118 WLZ983118 WVV983118" xr:uid="{00000000-0002-0000-1200-000003000000}">
      <formula1>$AN$66:$AN$68</formula1>
    </dataValidation>
    <dataValidation type="list" allowBlank="1" showInputMessage="1" showErrorMessage="1" sqref="O132:P132 JK132:JL132 TG132:TH132 ADC132:ADD132 AMY132:AMZ132 AWU132:AWV132 BGQ132:BGR132 BQM132:BQN132 CAI132:CAJ132 CKE132:CKF132 CUA132:CUB132 DDW132:DDX132 DNS132:DNT132 DXO132:DXP132 EHK132:EHL132 ERG132:ERH132 FBC132:FBD132 FKY132:FKZ132 FUU132:FUV132 GEQ132:GER132 GOM132:GON132 GYI132:GYJ132 HIE132:HIF132 HSA132:HSB132 IBW132:IBX132 ILS132:ILT132 IVO132:IVP132 JFK132:JFL132 JPG132:JPH132 JZC132:JZD132 KIY132:KIZ132 KSU132:KSV132 LCQ132:LCR132 LMM132:LMN132 LWI132:LWJ132 MGE132:MGF132 MQA132:MQB132 MZW132:MZX132 NJS132:NJT132 NTO132:NTP132 ODK132:ODL132 ONG132:ONH132 OXC132:OXD132 PGY132:PGZ132 PQU132:PQV132 QAQ132:QAR132 QKM132:QKN132 QUI132:QUJ132 REE132:REF132 ROA132:ROB132 RXW132:RXX132 SHS132:SHT132 SRO132:SRP132 TBK132:TBL132 TLG132:TLH132 TVC132:TVD132 UEY132:UEZ132 UOU132:UOV132 UYQ132:UYR132 VIM132:VIN132 VSI132:VSJ132 WCE132:WCF132 WMA132:WMB132 WVW132:WVX132 O65668:P65668 JK65668:JL65668 TG65668:TH65668 ADC65668:ADD65668 AMY65668:AMZ65668 AWU65668:AWV65668 BGQ65668:BGR65668 BQM65668:BQN65668 CAI65668:CAJ65668 CKE65668:CKF65668 CUA65668:CUB65668 DDW65668:DDX65668 DNS65668:DNT65668 DXO65668:DXP65668 EHK65668:EHL65668 ERG65668:ERH65668 FBC65668:FBD65668 FKY65668:FKZ65668 FUU65668:FUV65668 GEQ65668:GER65668 GOM65668:GON65668 GYI65668:GYJ65668 HIE65668:HIF65668 HSA65668:HSB65668 IBW65668:IBX65668 ILS65668:ILT65668 IVO65668:IVP65668 JFK65668:JFL65668 JPG65668:JPH65668 JZC65668:JZD65668 KIY65668:KIZ65668 KSU65668:KSV65668 LCQ65668:LCR65668 LMM65668:LMN65668 LWI65668:LWJ65668 MGE65668:MGF65668 MQA65668:MQB65668 MZW65668:MZX65668 NJS65668:NJT65668 NTO65668:NTP65668 ODK65668:ODL65668 ONG65668:ONH65668 OXC65668:OXD65668 PGY65668:PGZ65668 PQU65668:PQV65668 QAQ65668:QAR65668 QKM65668:QKN65668 QUI65668:QUJ65668 REE65668:REF65668 ROA65668:ROB65668 RXW65668:RXX65668 SHS65668:SHT65668 SRO65668:SRP65668 TBK65668:TBL65668 TLG65668:TLH65668 TVC65668:TVD65668 UEY65668:UEZ65668 UOU65668:UOV65668 UYQ65668:UYR65668 VIM65668:VIN65668 VSI65668:VSJ65668 WCE65668:WCF65668 WMA65668:WMB65668 WVW65668:WVX65668 O131204:P131204 JK131204:JL131204 TG131204:TH131204 ADC131204:ADD131204 AMY131204:AMZ131204 AWU131204:AWV131204 BGQ131204:BGR131204 BQM131204:BQN131204 CAI131204:CAJ131204 CKE131204:CKF131204 CUA131204:CUB131204 DDW131204:DDX131204 DNS131204:DNT131204 DXO131204:DXP131204 EHK131204:EHL131204 ERG131204:ERH131204 FBC131204:FBD131204 FKY131204:FKZ131204 FUU131204:FUV131204 GEQ131204:GER131204 GOM131204:GON131204 GYI131204:GYJ131204 HIE131204:HIF131204 HSA131204:HSB131204 IBW131204:IBX131204 ILS131204:ILT131204 IVO131204:IVP131204 JFK131204:JFL131204 JPG131204:JPH131204 JZC131204:JZD131204 KIY131204:KIZ131204 KSU131204:KSV131204 LCQ131204:LCR131204 LMM131204:LMN131204 LWI131204:LWJ131204 MGE131204:MGF131204 MQA131204:MQB131204 MZW131204:MZX131204 NJS131204:NJT131204 NTO131204:NTP131204 ODK131204:ODL131204 ONG131204:ONH131204 OXC131204:OXD131204 PGY131204:PGZ131204 PQU131204:PQV131204 QAQ131204:QAR131204 QKM131204:QKN131204 QUI131204:QUJ131204 REE131204:REF131204 ROA131204:ROB131204 RXW131204:RXX131204 SHS131204:SHT131204 SRO131204:SRP131204 TBK131204:TBL131204 TLG131204:TLH131204 TVC131204:TVD131204 UEY131204:UEZ131204 UOU131204:UOV131204 UYQ131204:UYR131204 VIM131204:VIN131204 VSI131204:VSJ131204 WCE131204:WCF131204 WMA131204:WMB131204 WVW131204:WVX131204 O196740:P196740 JK196740:JL196740 TG196740:TH196740 ADC196740:ADD196740 AMY196740:AMZ196740 AWU196740:AWV196740 BGQ196740:BGR196740 BQM196740:BQN196740 CAI196740:CAJ196740 CKE196740:CKF196740 CUA196740:CUB196740 DDW196740:DDX196740 DNS196740:DNT196740 DXO196740:DXP196740 EHK196740:EHL196740 ERG196740:ERH196740 FBC196740:FBD196740 FKY196740:FKZ196740 FUU196740:FUV196740 GEQ196740:GER196740 GOM196740:GON196740 GYI196740:GYJ196740 HIE196740:HIF196740 HSA196740:HSB196740 IBW196740:IBX196740 ILS196740:ILT196740 IVO196740:IVP196740 JFK196740:JFL196740 JPG196740:JPH196740 JZC196740:JZD196740 KIY196740:KIZ196740 KSU196740:KSV196740 LCQ196740:LCR196740 LMM196740:LMN196740 LWI196740:LWJ196740 MGE196740:MGF196740 MQA196740:MQB196740 MZW196740:MZX196740 NJS196740:NJT196740 NTO196740:NTP196740 ODK196740:ODL196740 ONG196740:ONH196740 OXC196740:OXD196740 PGY196740:PGZ196740 PQU196740:PQV196740 QAQ196740:QAR196740 QKM196740:QKN196740 QUI196740:QUJ196740 REE196740:REF196740 ROA196740:ROB196740 RXW196740:RXX196740 SHS196740:SHT196740 SRO196740:SRP196740 TBK196740:TBL196740 TLG196740:TLH196740 TVC196740:TVD196740 UEY196740:UEZ196740 UOU196740:UOV196740 UYQ196740:UYR196740 VIM196740:VIN196740 VSI196740:VSJ196740 WCE196740:WCF196740 WMA196740:WMB196740 WVW196740:WVX196740 O262276:P262276 JK262276:JL262276 TG262276:TH262276 ADC262276:ADD262276 AMY262276:AMZ262276 AWU262276:AWV262276 BGQ262276:BGR262276 BQM262276:BQN262276 CAI262276:CAJ262276 CKE262276:CKF262276 CUA262276:CUB262276 DDW262276:DDX262276 DNS262276:DNT262276 DXO262276:DXP262276 EHK262276:EHL262276 ERG262276:ERH262276 FBC262276:FBD262276 FKY262276:FKZ262276 FUU262276:FUV262276 GEQ262276:GER262276 GOM262276:GON262276 GYI262276:GYJ262276 HIE262276:HIF262276 HSA262276:HSB262276 IBW262276:IBX262276 ILS262276:ILT262276 IVO262276:IVP262276 JFK262276:JFL262276 JPG262276:JPH262276 JZC262276:JZD262276 KIY262276:KIZ262276 KSU262276:KSV262276 LCQ262276:LCR262276 LMM262276:LMN262276 LWI262276:LWJ262276 MGE262276:MGF262276 MQA262276:MQB262276 MZW262276:MZX262276 NJS262276:NJT262276 NTO262276:NTP262276 ODK262276:ODL262276 ONG262276:ONH262276 OXC262276:OXD262276 PGY262276:PGZ262276 PQU262276:PQV262276 QAQ262276:QAR262276 QKM262276:QKN262276 QUI262276:QUJ262276 REE262276:REF262276 ROA262276:ROB262276 RXW262276:RXX262276 SHS262276:SHT262276 SRO262276:SRP262276 TBK262276:TBL262276 TLG262276:TLH262276 TVC262276:TVD262276 UEY262276:UEZ262276 UOU262276:UOV262276 UYQ262276:UYR262276 VIM262276:VIN262276 VSI262276:VSJ262276 WCE262276:WCF262276 WMA262276:WMB262276 WVW262276:WVX262276 O327812:P327812 JK327812:JL327812 TG327812:TH327812 ADC327812:ADD327812 AMY327812:AMZ327812 AWU327812:AWV327812 BGQ327812:BGR327812 BQM327812:BQN327812 CAI327812:CAJ327812 CKE327812:CKF327812 CUA327812:CUB327812 DDW327812:DDX327812 DNS327812:DNT327812 DXO327812:DXP327812 EHK327812:EHL327812 ERG327812:ERH327812 FBC327812:FBD327812 FKY327812:FKZ327812 FUU327812:FUV327812 GEQ327812:GER327812 GOM327812:GON327812 GYI327812:GYJ327812 HIE327812:HIF327812 HSA327812:HSB327812 IBW327812:IBX327812 ILS327812:ILT327812 IVO327812:IVP327812 JFK327812:JFL327812 JPG327812:JPH327812 JZC327812:JZD327812 KIY327812:KIZ327812 KSU327812:KSV327812 LCQ327812:LCR327812 LMM327812:LMN327812 LWI327812:LWJ327812 MGE327812:MGF327812 MQA327812:MQB327812 MZW327812:MZX327812 NJS327812:NJT327812 NTO327812:NTP327812 ODK327812:ODL327812 ONG327812:ONH327812 OXC327812:OXD327812 PGY327812:PGZ327812 PQU327812:PQV327812 QAQ327812:QAR327812 QKM327812:QKN327812 QUI327812:QUJ327812 REE327812:REF327812 ROA327812:ROB327812 RXW327812:RXX327812 SHS327812:SHT327812 SRO327812:SRP327812 TBK327812:TBL327812 TLG327812:TLH327812 TVC327812:TVD327812 UEY327812:UEZ327812 UOU327812:UOV327812 UYQ327812:UYR327812 VIM327812:VIN327812 VSI327812:VSJ327812 WCE327812:WCF327812 WMA327812:WMB327812 WVW327812:WVX327812 O393348:P393348 JK393348:JL393348 TG393348:TH393348 ADC393348:ADD393348 AMY393348:AMZ393348 AWU393348:AWV393348 BGQ393348:BGR393348 BQM393348:BQN393348 CAI393348:CAJ393348 CKE393348:CKF393348 CUA393348:CUB393348 DDW393348:DDX393348 DNS393348:DNT393348 DXO393348:DXP393348 EHK393348:EHL393348 ERG393348:ERH393348 FBC393348:FBD393348 FKY393348:FKZ393348 FUU393348:FUV393348 GEQ393348:GER393348 GOM393348:GON393348 GYI393348:GYJ393348 HIE393348:HIF393348 HSA393348:HSB393348 IBW393348:IBX393348 ILS393348:ILT393348 IVO393348:IVP393348 JFK393348:JFL393348 JPG393348:JPH393348 JZC393348:JZD393348 KIY393348:KIZ393348 KSU393348:KSV393348 LCQ393348:LCR393348 LMM393348:LMN393348 LWI393348:LWJ393348 MGE393348:MGF393348 MQA393348:MQB393348 MZW393348:MZX393348 NJS393348:NJT393348 NTO393348:NTP393348 ODK393348:ODL393348 ONG393348:ONH393348 OXC393348:OXD393348 PGY393348:PGZ393348 PQU393348:PQV393348 QAQ393348:QAR393348 QKM393348:QKN393348 QUI393348:QUJ393348 REE393348:REF393348 ROA393348:ROB393348 RXW393348:RXX393348 SHS393348:SHT393348 SRO393348:SRP393348 TBK393348:TBL393348 TLG393348:TLH393348 TVC393348:TVD393348 UEY393348:UEZ393348 UOU393348:UOV393348 UYQ393348:UYR393348 VIM393348:VIN393348 VSI393348:VSJ393348 WCE393348:WCF393348 WMA393348:WMB393348 WVW393348:WVX393348 O458884:P458884 JK458884:JL458884 TG458884:TH458884 ADC458884:ADD458884 AMY458884:AMZ458884 AWU458884:AWV458884 BGQ458884:BGR458884 BQM458884:BQN458884 CAI458884:CAJ458884 CKE458884:CKF458884 CUA458884:CUB458884 DDW458884:DDX458884 DNS458884:DNT458884 DXO458884:DXP458884 EHK458884:EHL458884 ERG458884:ERH458884 FBC458884:FBD458884 FKY458884:FKZ458884 FUU458884:FUV458884 GEQ458884:GER458884 GOM458884:GON458884 GYI458884:GYJ458884 HIE458884:HIF458884 HSA458884:HSB458884 IBW458884:IBX458884 ILS458884:ILT458884 IVO458884:IVP458884 JFK458884:JFL458884 JPG458884:JPH458884 JZC458884:JZD458884 KIY458884:KIZ458884 KSU458884:KSV458884 LCQ458884:LCR458884 LMM458884:LMN458884 LWI458884:LWJ458884 MGE458884:MGF458884 MQA458884:MQB458884 MZW458884:MZX458884 NJS458884:NJT458884 NTO458884:NTP458884 ODK458884:ODL458884 ONG458884:ONH458884 OXC458884:OXD458884 PGY458884:PGZ458884 PQU458884:PQV458884 QAQ458884:QAR458884 QKM458884:QKN458884 QUI458884:QUJ458884 REE458884:REF458884 ROA458884:ROB458884 RXW458884:RXX458884 SHS458884:SHT458884 SRO458884:SRP458884 TBK458884:TBL458884 TLG458884:TLH458884 TVC458884:TVD458884 UEY458884:UEZ458884 UOU458884:UOV458884 UYQ458884:UYR458884 VIM458884:VIN458884 VSI458884:VSJ458884 WCE458884:WCF458884 WMA458884:WMB458884 WVW458884:WVX458884 O524420:P524420 JK524420:JL524420 TG524420:TH524420 ADC524420:ADD524420 AMY524420:AMZ524420 AWU524420:AWV524420 BGQ524420:BGR524420 BQM524420:BQN524420 CAI524420:CAJ524420 CKE524420:CKF524420 CUA524420:CUB524420 DDW524420:DDX524420 DNS524420:DNT524420 DXO524420:DXP524420 EHK524420:EHL524420 ERG524420:ERH524420 FBC524420:FBD524420 FKY524420:FKZ524420 FUU524420:FUV524420 GEQ524420:GER524420 GOM524420:GON524420 GYI524420:GYJ524420 HIE524420:HIF524420 HSA524420:HSB524420 IBW524420:IBX524420 ILS524420:ILT524420 IVO524420:IVP524420 JFK524420:JFL524420 JPG524420:JPH524420 JZC524420:JZD524420 KIY524420:KIZ524420 KSU524420:KSV524420 LCQ524420:LCR524420 LMM524420:LMN524420 LWI524420:LWJ524420 MGE524420:MGF524420 MQA524420:MQB524420 MZW524420:MZX524420 NJS524420:NJT524420 NTO524420:NTP524420 ODK524420:ODL524420 ONG524420:ONH524420 OXC524420:OXD524420 PGY524420:PGZ524420 PQU524420:PQV524420 QAQ524420:QAR524420 QKM524420:QKN524420 QUI524420:QUJ524420 REE524420:REF524420 ROA524420:ROB524420 RXW524420:RXX524420 SHS524420:SHT524420 SRO524420:SRP524420 TBK524420:TBL524420 TLG524420:TLH524420 TVC524420:TVD524420 UEY524420:UEZ524420 UOU524420:UOV524420 UYQ524420:UYR524420 VIM524420:VIN524420 VSI524420:VSJ524420 WCE524420:WCF524420 WMA524420:WMB524420 WVW524420:WVX524420 O589956:P589956 JK589956:JL589956 TG589956:TH589956 ADC589956:ADD589956 AMY589956:AMZ589956 AWU589956:AWV589956 BGQ589956:BGR589956 BQM589956:BQN589956 CAI589956:CAJ589956 CKE589956:CKF589956 CUA589956:CUB589956 DDW589956:DDX589956 DNS589956:DNT589956 DXO589956:DXP589956 EHK589956:EHL589956 ERG589956:ERH589956 FBC589956:FBD589956 FKY589956:FKZ589956 FUU589956:FUV589956 GEQ589956:GER589956 GOM589956:GON589956 GYI589956:GYJ589956 HIE589956:HIF589956 HSA589956:HSB589956 IBW589956:IBX589956 ILS589956:ILT589956 IVO589956:IVP589956 JFK589956:JFL589956 JPG589956:JPH589956 JZC589956:JZD589956 KIY589956:KIZ589956 KSU589956:KSV589956 LCQ589956:LCR589956 LMM589956:LMN589956 LWI589956:LWJ589956 MGE589956:MGF589956 MQA589956:MQB589956 MZW589956:MZX589956 NJS589956:NJT589956 NTO589956:NTP589956 ODK589956:ODL589956 ONG589956:ONH589956 OXC589956:OXD589956 PGY589956:PGZ589956 PQU589956:PQV589956 QAQ589956:QAR589956 QKM589956:QKN589956 QUI589956:QUJ589956 REE589956:REF589956 ROA589956:ROB589956 RXW589956:RXX589956 SHS589956:SHT589956 SRO589956:SRP589956 TBK589956:TBL589956 TLG589956:TLH589956 TVC589956:TVD589956 UEY589956:UEZ589956 UOU589956:UOV589956 UYQ589956:UYR589956 VIM589956:VIN589956 VSI589956:VSJ589956 WCE589956:WCF589956 WMA589956:WMB589956 WVW589956:WVX589956 O655492:P655492 JK655492:JL655492 TG655492:TH655492 ADC655492:ADD655492 AMY655492:AMZ655492 AWU655492:AWV655492 BGQ655492:BGR655492 BQM655492:BQN655492 CAI655492:CAJ655492 CKE655492:CKF655492 CUA655492:CUB655492 DDW655492:DDX655492 DNS655492:DNT655492 DXO655492:DXP655492 EHK655492:EHL655492 ERG655492:ERH655492 FBC655492:FBD655492 FKY655492:FKZ655492 FUU655492:FUV655492 GEQ655492:GER655492 GOM655492:GON655492 GYI655492:GYJ655492 HIE655492:HIF655492 HSA655492:HSB655492 IBW655492:IBX655492 ILS655492:ILT655492 IVO655492:IVP655492 JFK655492:JFL655492 JPG655492:JPH655492 JZC655492:JZD655492 KIY655492:KIZ655492 KSU655492:KSV655492 LCQ655492:LCR655492 LMM655492:LMN655492 LWI655492:LWJ655492 MGE655492:MGF655492 MQA655492:MQB655492 MZW655492:MZX655492 NJS655492:NJT655492 NTO655492:NTP655492 ODK655492:ODL655492 ONG655492:ONH655492 OXC655492:OXD655492 PGY655492:PGZ655492 PQU655492:PQV655492 QAQ655492:QAR655492 QKM655492:QKN655492 QUI655492:QUJ655492 REE655492:REF655492 ROA655492:ROB655492 RXW655492:RXX655492 SHS655492:SHT655492 SRO655492:SRP655492 TBK655492:TBL655492 TLG655492:TLH655492 TVC655492:TVD655492 UEY655492:UEZ655492 UOU655492:UOV655492 UYQ655492:UYR655492 VIM655492:VIN655492 VSI655492:VSJ655492 WCE655492:WCF655492 WMA655492:WMB655492 WVW655492:WVX655492 O721028:P721028 JK721028:JL721028 TG721028:TH721028 ADC721028:ADD721028 AMY721028:AMZ721028 AWU721028:AWV721028 BGQ721028:BGR721028 BQM721028:BQN721028 CAI721028:CAJ721028 CKE721028:CKF721028 CUA721028:CUB721028 DDW721028:DDX721028 DNS721028:DNT721028 DXO721028:DXP721028 EHK721028:EHL721028 ERG721028:ERH721028 FBC721028:FBD721028 FKY721028:FKZ721028 FUU721028:FUV721028 GEQ721028:GER721028 GOM721028:GON721028 GYI721028:GYJ721028 HIE721028:HIF721028 HSA721028:HSB721028 IBW721028:IBX721028 ILS721028:ILT721028 IVO721028:IVP721028 JFK721028:JFL721028 JPG721028:JPH721028 JZC721028:JZD721028 KIY721028:KIZ721028 KSU721028:KSV721028 LCQ721028:LCR721028 LMM721028:LMN721028 LWI721028:LWJ721028 MGE721028:MGF721028 MQA721028:MQB721028 MZW721028:MZX721028 NJS721028:NJT721028 NTO721028:NTP721028 ODK721028:ODL721028 ONG721028:ONH721028 OXC721028:OXD721028 PGY721028:PGZ721028 PQU721028:PQV721028 QAQ721028:QAR721028 QKM721028:QKN721028 QUI721028:QUJ721028 REE721028:REF721028 ROA721028:ROB721028 RXW721028:RXX721028 SHS721028:SHT721028 SRO721028:SRP721028 TBK721028:TBL721028 TLG721028:TLH721028 TVC721028:TVD721028 UEY721028:UEZ721028 UOU721028:UOV721028 UYQ721028:UYR721028 VIM721028:VIN721028 VSI721028:VSJ721028 WCE721028:WCF721028 WMA721028:WMB721028 WVW721028:WVX721028 O786564:P786564 JK786564:JL786564 TG786564:TH786564 ADC786564:ADD786564 AMY786564:AMZ786564 AWU786564:AWV786564 BGQ786564:BGR786564 BQM786564:BQN786564 CAI786564:CAJ786564 CKE786564:CKF786564 CUA786564:CUB786564 DDW786564:DDX786564 DNS786564:DNT786564 DXO786564:DXP786564 EHK786564:EHL786564 ERG786564:ERH786564 FBC786564:FBD786564 FKY786564:FKZ786564 FUU786564:FUV786564 GEQ786564:GER786564 GOM786564:GON786564 GYI786564:GYJ786564 HIE786564:HIF786564 HSA786564:HSB786564 IBW786564:IBX786564 ILS786564:ILT786564 IVO786564:IVP786564 JFK786564:JFL786564 JPG786564:JPH786564 JZC786564:JZD786564 KIY786564:KIZ786564 KSU786564:KSV786564 LCQ786564:LCR786564 LMM786564:LMN786564 LWI786564:LWJ786564 MGE786564:MGF786564 MQA786564:MQB786564 MZW786564:MZX786564 NJS786564:NJT786564 NTO786564:NTP786564 ODK786564:ODL786564 ONG786564:ONH786564 OXC786564:OXD786564 PGY786564:PGZ786564 PQU786564:PQV786564 QAQ786564:QAR786564 QKM786564:QKN786564 QUI786564:QUJ786564 REE786564:REF786564 ROA786564:ROB786564 RXW786564:RXX786564 SHS786564:SHT786564 SRO786564:SRP786564 TBK786564:TBL786564 TLG786564:TLH786564 TVC786564:TVD786564 UEY786564:UEZ786564 UOU786564:UOV786564 UYQ786564:UYR786564 VIM786564:VIN786564 VSI786564:VSJ786564 WCE786564:WCF786564 WMA786564:WMB786564 WVW786564:WVX786564 O852100:P852100 JK852100:JL852100 TG852100:TH852100 ADC852100:ADD852100 AMY852100:AMZ852100 AWU852100:AWV852100 BGQ852100:BGR852100 BQM852100:BQN852100 CAI852100:CAJ852100 CKE852100:CKF852100 CUA852100:CUB852100 DDW852100:DDX852100 DNS852100:DNT852100 DXO852100:DXP852100 EHK852100:EHL852100 ERG852100:ERH852100 FBC852100:FBD852100 FKY852100:FKZ852100 FUU852100:FUV852100 GEQ852100:GER852100 GOM852100:GON852100 GYI852100:GYJ852100 HIE852100:HIF852100 HSA852100:HSB852100 IBW852100:IBX852100 ILS852100:ILT852100 IVO852100:IVP852100 JFK852100:JFL852100 JPG852100:JPH852100 JZC852100:JZD852100 KIY852100:KIZ852100 KSU852100:KSV852100 LCQ852100:LCR852100 LMM852100:LMN852100 LWI852100:LWJ852100 MGE852100:MGF852100 MQA852100:MQB852100 MZW852100:MZX852100 NJS852100:NJT852100 NTO852100:NTP852100 ODK852100:ODL852100 ONG852100:ONH852100 OXC852100:OXD852100 PGY852100:PGZ852100 PQU852100:PQV852100 QAQ852100:QAR852100 QKM852100:QKN852100 QUI852100:QUJ852100 REE852100:REF852100 ROA852100:ROB852100 RXW852100:RXX852100 SHS852100:SHT852100 SRO852100:SRP852100 TBK852100:TBL852100 TLG852100:TLH852100 TVC852100:TVD852100 UEY852100:UEZ852100 UOU852100:UOV852100 UYQ852100:UYR852100 VIM852100:VIN852100 VSI852100:VSJ852100 WCE852100:WCF852100 WMA852100:WMB852100 WVW852100:WVX852100 O917636:P917636 JK917636:JL917636 TG917636:TH917636 ADC917636:ADD917636 AMY917636:AMZ917636 AWU917636:AWV917636 BGQ917636:BGR917636 BQM917636:BQN917636 CAI917636:CAJ917636 CKE917636:CKF917636 CUA917636:CUB917636 DDW917636:DDX917636 DNS917636:DNT917636 DXO917636:DXP917636 EHK917636:EHL917636 ERG917636:ERH917636 FBC917636:FBD917636 FKY917636:FKZ917636 FUU917636:FUV917636 GEQ917636:GER917636 GOM917636:GON917636 GYI917636:GYJ917636 HIE917636:HIF917636 HSA917636:HSB917636 IBW917636:IBX917636 ILS917636:ILT917636 IVO917636:IVP917636 JFK917636:JFL917636 JPG917636:JPH917636 JZC917636:JZD917636 KIY917636:KIZ917636 KSU917636:KSV917636 LCQ917636:LCR917636 LMM917636:LMN917636 LWI917636:LWJ917636 MGE917636:MGF917636 MQA917636:MQB917636 MZW917636:MZX917636 NJS917636:NJT917636 NTO917636:NTP917636 ODK917636:ODL917636 ONG917636:ONH917636 OXC917636:OXD917636 PGY917636:PGZ917636 PQU917636:PQV917636 QAQ917636:QAR917636 QKM917636:QKN917636 QUI917636:QUJ917636 REE917636:REF917636 ROA917636:ROB917636 RXW917636:RXX917636 SHS917636:SHT917636 SRO917636:SRP917636 TBK917636:TBL917636 TLG917636:TLH917636 TVC917636:TVD917636 UEY917636:UEZ917636 UOU917636:UOV917636 UYQ917636:UYR917636 VIM917636:VIN917636 VSI917636:VSJ917636 WCE917636:WCF917636 WMA917636:WMB917636 WVW917636:WVX917636 O983172:P983172 JK983172:JL983172 TG983172:TH983172 ADC983172:ADD983172 AMY983172:AMZ983172 AWU983172:AWV983172 BGQ983172:BGR983172 BQM983172:BQN983172 CAI983172:CAJ983172 CKE983172:CKF983172 CUA983172:CUB983172 DDW983172:DDX983172 DNS983172:DNT983172 DXO983172:DXP983172 EHK983172:EHL983172 ERG983172:ERH983172 FBC983172:FBD983172 FKY983172:FKZ983172 FUU983172:FUV983172 GEQ983172:GER983172 GOM983172:GON983172 GYI983172:GYJ983172 HIE983172:HIF983172 HSA983172:HSB983172 IBW983172:IBX983172 ILS983172:ILT983172 IVO983172:IVP983172 JFK983172:JFL983172 JPG983172:JPH983172 JZC983172:JZD983172 KIY983172:KIZ983172 KSU983172:KSV983172 LCQ983172:LCR983172 LMM983172:LMN983172 LWI983172:LWJ983172 MGE983172:MGF983172 MQA983172:MQB983172 MZW983172:MZX983172 NJS983172:NJT983172 NTO983172:NTP983172 ODK983172:ODL983172 ONG983172:ONH983172 OXC983172:OXD983172 PGY983172:PGZ983172 PQU983172:PQV983172 QAQ983172:QAR983172 QKM983172:QKN983172 QUI983172:QUJ983172 REE983172:REF983172 ROA983172:ROB983172 RXW983172:RXX983172 SHS983172:SHT983172 SRO983172:SRP983172 TBK983172:TBL983172 TLG983172:TLH983172 TVC983172:TVD983172 UEY983172:UEZ983172 UOU983172:UOV983172 UYQ983172:UYR983172 VIM983172:VIN983172 VSI983172:VSJ983172 WCE983172:WCF983172 WMA983172:WMB983172 WVW983172:WVX983172" xr:uid="{00000000-0002-0000-1200-000004000000}">
      <formula1>$AM$132:$AM$134</formula1>
    </dataValidation>
  </dataValidations>
  <pageMargins left="0.70866141732283472" right="0.70866141732283472" top="0.74803149606299213" bottom="0.74803149606299213" header="0.31496062992125984" footer="0.31496062992125984"/>
  <pageSetup paperSize="9" scale="72" orientation="portrait" blackAndWhite="1" r:id="rId1"/>
  <rowBreaks count="1" manualBreakCount="1">
    <brk id="73" max="25" man="1"/>
  </rowBreak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66">
    <pageSetUpPr fitToPage="1"/>
  </sheetPr>
  <dimension ref="A1:Y88"/>
  <sheetViews>
    <sheetView view="pageBreakPreview" zoomScaleNormal="100" zoomScaleSheetLayoutView="100" workbookViewId="0">
      <selection activeCell="B9" sqref="B9:M10"/>
    </sheetView>
  </sheetViews>
  <sheetFormatPr defaultColWidth="3.6640625" defaultRowHeight="13.2"/>
  <cols>
    <col min="1" max="1" width="3.6640625" style="1" customWidth="1"/>
    <col min="2" max="2" width="2" style="1" customWidth="1"/>
    <col min="3" max="3" width="6.109375" style="1" customWidth="1"/>
    <col min="4" max="8" width="3.6640625" style="1" customWidth="1"/>
    <col min="9" max="9" width="4.33203125" style="1" customWidth="1"/>
    <col min="10" max="10" width="1.77734375" style="1" customWidth="1"/>
    <col min="11" max="11" width="3.6640625" style="1" customWidth="1"/>
    <col min="12" max="12" width="1.44140625" style="1" customWidth="1"/>
    <col min="13" max="13" width="11.44140625" style="1" customWidth="1"/>
    <col min="14" max="14" width="2.77734375" style="1" customWidth="1"/>
    <col min="15" max="15" width="8.21875" style="1" customWidth="1"/>
    <col min="16" max="16" width="3.6640625" style="1" customWidth="1"/>
    <col min="17" max="17" width="2.109375" style="1" customWidth="1"/>
    <col min="18" max="18" width="4.21875" style="1" customWidth="1"/>
    <col min="19" max="19" width="5.109375" style="1" customWidth="1"/>
    <col min="20" max="20" width="2.6640625" style="1" customWidth="1"/>
    <col min="21" max="21" width="3.109375" style="1" customWidth="1"/>
    <col min="22" max="22" width="2.88671875" style="1" customWidth="1"/>
    <col min="23" max="23" width="6" style="1" customWidth="1"/>
    <col min="24" max="25" width="4.44140625" style="1" customWidth="1"/>
    <col min="26" max="16384" width="3.6640625" style="1"/>
  </cols>
  <sheetData>
    <row r="1" spans="1:25" ht="16.5" customHeight="1">
      <c r="A1" s="1" t="s">
        <v>559</v>
      </c>
      <c r="B1" s="298"/>
    </row>
    <row r="2" spans="1:25" ht="16.5" customHeight="1"/>
    <row r="3" spans="1:25" ht="18.75" customHeight="1">
      <c r="A3" s="846" t="s">
        <v>560</v>
      </c>
      <c r="B3" s="846"/>
      <c r="C3" s="846"/>
      <c r="D3" s="846"/>
      <c r="E3" s="846"/>
      <c r="F3" s="846"/>
      <c r="G3" s="846"/>
      <c r="H3" s="846"/>
      <c r="I3" s="846"/>
      <c r="J3" s="846"/>
      <c r="K3" s="846"/>
      <c r="L3" s="846"/>
      <c r="M3" s="846"/>
      <c r="N3" s="846"/>
      <c r="O3" s="846"/>
      <c r="P3" s="846"/>
      <c r="Q3" s="846"/>
      <c r="R3" s="846"/>
      <c r="S3" s="846"/>
      <c r="T3" s="846"/>
      <c r="U3" s="846"/>
      <c r="V3" s="846"/>
      <c r="W3" s="846"/>
      <c r="X3" s="846"/>
      <c r="Y3" s="143"/>
    </row>
    <row r="4" spans="1:25" ht="15.9" customHeight="1"/>
    <row r="5" spans="1:25" ht="15.9" customHeight="1">
      <c r="N5" s="12" t="s">
        <v>561</v>
      </c>
    </row>
    <row r="6" spans="1:25" ht="15.9" customHeight="1">
      <c r="N6" s="849"/>
      <c r="O6" s="849"/>
      <c r="P6" s="849"/>
      <c r="Q6" s="849"/>
      <c r="R6" s="849"/>
      <c r="S6" s="849"/>
      <c r="T6" s="849"/>
      <c r="U6" s="849"/>
      <c r="V6" s="849"/>
      <c r="W6" s="849"/>
      <c r="X6" s="849"/>
      <c r="Y6" s="19"/>
    </row>
    <row r="7" spans="1:25" ht="15.9" customHeight="1">
      <c r="A7" s="1" t="s">
        <v>562</v>
      </c>
    </row>
    <row r="8" spans="1:25" ht="15.9" customHeight="1">
      <c r="A8" s="1" t="s">
        <v>563</v>
      </c>
    </row>
    <row r="9" spans="1:25" ht="15.9" customHeight="1">
      <c r="B9" s="1209" t="s">
        <v>378</v>
      </c>
      <c r="C9" s="1209"/>
      <c r="D9" s="1209"/>
      <c r="E9" s="1209"/>
      <c r="F9" s="1209"/>
      <c r="G9" s="1209"/>
      <c r="H9" s="1209"/>
      <c r="I9" s="1209"/>
      <c r="J9" s="1209"/>
      <c r="K9" s="1209"/>
      <c r="L9" s="1209"/>
      <c r="M9" s="1209"/>
      <c r="N9" s="1228" t="s">
        <v>564</v>
      </c>
      <c r="O9" s="1229"/>
      <c r="P9" s="1229"/>
      <c r="Q9" s="1229"/>
      <c r="R9" s="1229"/>
      <c r="S9" s="1229"/>
      <c r="T9" s="1229"/>
      <c r="U9" s="1229"/>
      <c r="V9" s="1229"/>
      <c r="W9" s="1229"/>
      <c r="X9" s="1230"/>
    </row>
    <row r="10" spans="1:25" ht="15.9" customHeight="1">
      <c r="B10" s="1209"/>
      <c r="C10" s="1209"/>
      <c r="D10" s="1209"/>
      <c r="E10" s="1209"/>
      <c r="F10" s="1209"/>
      <c r="G10" s="1209"/>
      <c r="H10" s="1209"/>
      <c r="I10" s="1209"/>
      <c r="J10" s="1209"/>
      <c r="K10" s="1209"/>
      <c r="L10" s="1209"/>
      <c r="M10" s="1209"/>
      <c r="N10" s="1231"/>
      <c r="O10" s="1232"/>
      <c r="P10" s="1232"/>
      <c r="Q10" s="1232"/>
      <c r="R10" s="1232"/>
      <c r="S10" s="1232"/>
      <c r="T10" s="1232"/>
      <c r="U10" s="1232"/>
      <c r="V10" s="1232"/>
      <c r="W10" s="1232"/>
      <c r="X10" s="1233"/>
    </row>
    <row r="11" spans="1:25" ht="15.9" customHeight="1">
      <c r="B11" s="1380" t="s">
        <v>565</v>
      </c>
      <c r="C11" s="1381"/>
      <c r="D11" s="1381"/>
      <c r="E11" s="1381"/>
      <c r="F11" s="1381"/>
      <c r="G11" s="1381"/>
      <c r="H11" s="1381"/>
      <c r="I11" s="1381"/>
      <c r="J11" s="1381"/>
      <c r="K11" s="1381"/>
      <c r="L11" s="1381"/>
      <c r="M11" s="1382"/>
      <c r="N11" s="94" t="s">
        <v>385</v>
      </c>
      <c r="O11" s="1249"/>
      <c r="P11" s="1249"/>
      <c r="Q11" s="1249"/>
      <c r="R11" s="1249"/>
      <c r="S11" s="1249"/>
      <c r="T11" s="1249"/>
      <c r="U11" s="1249"/>
      <c r="V11" s="1249"/>
      <c r="W11" s="1249"/>
      <c r="X11" s="49" t="s">
        <v>384</v>
      </c>
      <c r="Y11" s="130"/>
    </row>
    <row r="12" spans="1:25" ht="15.9" customHeight="1">
      <c r="B12" s="50"/>
      <c r="C12" s="51"/>
      <c r="D12" s="51"/>
      <c r="E12" s="51" t="s">
        <v>566</v>
      </c>
      <c r="F12" s="51"/>
      <c r="G12" s="51"/>
      <c r="H12" s="51"/>
      <c r="I12" s="51"/>
      <c r="J12" s="51"/>
      <c r="K12" s="51"/>
      <c r="L12" s="51"/>
      <c r="M12" s="52"/>
      <c r="N12" s="94" t="s">
        <v>567</v>
      </c>
      <c r="O12" s="1249"/>
      <c r="P12" s="1249"/>
      <c r="Q12" s="1249"/>
      <c r="R12" s="1249"/>
      <c r="S12" s="1249"/>
      <c r="T12" s="1249"/>
      <c r="U12" s="1249"/>
      <c r="V12" s="1249"/>
      <c r="W12" s="1249"/>
      <c r="X12" s="49" t="s">
        <v>384</v>
      </c>
      <c r="Y12" s="130"/>
    </row>
    <row r="13" spans="1:25" ht="15.9" customHeight="1">
      <c r="B13" s="1380" t="s">
        <v>387</v>
      </c>
      <c r="C13" s="1381"/>
      <c r="D13" s="1381"/>
      <c r="E13" s="1381"/>
      <c r="F13" s="1381"/>
      <c r="G13" s="1381"/>
      <c r="H13" s="1381"/>
      <c r="I13" s="1381"/>
      <c r="J13" s="1381"/>
      <c r="K13" s="1381"/>
      <c r="L13" s="1381"/>
      <c r="M13" s="1382"/>
      <c r="N13" s="94" t="s">
        <v>397</v>
      </c>
      <c r="O13" s="1249"/>
      <c r="P13" s="1249"/>
      <c r="Q13" s="1249"/>
      <c r="R13" s="1249"/>
      <c r="S13" s="1249"/>
      <c r="T13" s="1249"/>
      <c r="U13" s="1249"/>
      <c r="V13" s="1249"/>
      <c r="W13" s="1249"/>
      <c r="X13" s="49" t="s">
        <v>384</v>
      </c>
      <c r="Y13" s="18"/>
    </row>
    <row r="14" spans="1:25" ht="15.9" customHeight="1">
      <c r="B14" s="1380" t="s">
        <v>388</v>
      </c>
      <c r="C14" s="1381"/>
      <c r="D14" s="1381"/>
      <c r="E14" s="1381"/>
      <c r="F14" s="1381"/>
      <c r="G14" s="1381"/>
      <c r="H14" s="1381"/>
      <c r="I14" s="1381"/>
      <c r="J14" s="1381"/>
      <c r="K14" s="1381"/>
      <c r="L14" s="1381"/>
      <c r="M14" s="1382"/>
      <c r="N14" s="50" t="s">
        <v>568</v>
      </c>
      <c r="O14" s="53"/>
      <c r="P14" s="1249"/>
      <c r="Q14" s="1249"/>
      <c r="R14" s="1249"/>
      <c r="S14" s="1249"/>
      <c r="T14" s="1249"/>
      <c r="U14" s="1249"/>
      <c r="V14" s="1249"/>
      <c r="W14" s="1249"/>
      <c r="X14" s="49" t="s">
        <v>384</v>
      </c>
      <c r="Y14" s="54"/>
    </row>
    <row r="15" spans="1:25" ht="15.9" customHeight="1">
      <c r="B15" s="12" t="s">
        <v>570</v>
      </c>
    </row>
    <row r="16" spans="1:25" ht="13.5" customHeight="1">
      <c r="A16" s="73"/>
      <c r="C16" s="73"/>
      <c r="D16" s="73"/>
      <c r="E16" s="73"/>
      <c r="F16" s="73"/>
      <c r="G16" s="73"/>
      <c r="H16" s="73"/>
      <c r="I16" s="73"/>
      <c r="J16" s="73"/>
      <c r="K16" s="73"/>
      <c r="L16" s="73"/>
      <c r="M16" s="73"/>
    </row>
    <row r="17" spans="1:25" ht="15.9" customHeight="1">
      <c r="A17" s="1" t="s">
        <v>571</v>
      </c>
      <c r="Y17" s="28"/>
    </row>
    <row r="18" spans="1:25" ht="15.9" customHeight="1">
      <c r="B18" s="1" t="s">
        <v>572</v>
      </c>
      <c r="Y18" s="55"/>
    </row>
    <row r="19" spans="1:25" ht="15.9" customHeight="1">
      <c r="B19" s="141" t="s">
        <v>573</v>
      </c>
      <c r="C19" s="142"/>
      <c r="D19" s="142"/>
      <c r="E19" s="142"/>
      <c r="F19" s="52"/>
      <c r="G19" s="56" t="s">
        <v>399</v>
      </c>
      <c r="H19" s="1385"/>
      <c r="I19" s="1385"/>
      <c r="J19" s="1385"/>
      <c r="K19" s="57" t="s">
        <v>384</v>
      </c>
      <c r="M19" s="58" t="s">
        <v>574</v>
      </c>
      <c r="N19" s="59"/>
      <c r="O19" s="14"/>
      <c r="P19" s="94" t="s">
        <v>401</v>
      </c>
      <c r="Q19" s="132"/>
      <c r="R19" s="1235">
        <f>ROUND(H19/12,0)</f>
        <v>0</v>
      </c>
      <c r="S19" s="1235"/>
      <c r="T19" s="1235"/>
      <c r="U19" s="57" t="s">
        <v>384</v>
      </c>
      <c r="W19" s="18"/>
      <c r="Y19" s="55"/>
    </row>
    <row r="20" spans="1:25" ht="15.9" customHeight="1">
      <c r="B20" s="1386" t="s">
        <v>575</v>
      </c>
      <c r="C20" s="1386"/>
      <c r="D20" s="1386"/>
      <c r="E20" s="1386"/>
      <c r="F20" s="1386"/>
      <c r="G20" s="1386"/>
      <c r="H20" s="1386"/>
      <c r="I20" s="1386"/>
      <c r="J20" s="1386"/>
      <c r="K20" s="1386"/>
      <c r="L20" s="1386"/>
      <c r="M20" s="1386"/>
      <c r="N20" s="1386"/>
      <c r="O20" s="1386"/>
      <c r="P20" s="1386"/>
      <c r="Q20" s="1386"/>
      <c r="R20" s="1386"/>
      <c r="S20" s="1386"/>
      <c r="T20" s="1386"/>
      <c r="U20" s="1386"/>
      <c r="V20" s="1386"/>
      <c r="W20" s="1386"/>
      <c r="X20" s="1386"/>
      <c r="Y20" s="55"/>
    </row>
    <row r="21" spans="1:25" ht="13.5" customHeight="1">
      <c r="Y21" s="55"/>
    </row>
    <row r="22" spans="1:25" ht="15.9" customHeight="1">
      <c r="A22" s="1" t="s">
        <v>576</v>
      </c>
      <c r="P22" s="1387" t="s">
        <v>577</v>
      </c>
      <c r="Q22" s="1388"/>
      <c r="R22" s="1388"/>
      <c r="S22" s="1389"/>
      <c r="T22" s="1393" t="s">
        <v>403</v>
      </c>
      <c r="U22" s="1212"/>
      <c r="V22" s="1395"/>
      <c r="W22" s="1395"/>
      <c r="X22" s="1419" t="s">
        <v>386</v>
      </c>
      <c r="Y22" s="55"/>
    </row>
    <row r="23" spans="1:25" ht="15.9" customHeight="1">
      <c r="P23" s="1390"/>
      <c r="Q23" s="1391"/>
      <c r="R23" s="1391"/>
      <c r="S23" s="1392"/>
      <c r="T23" s="1394"/>
      <c r="U23" s="1396"/>
      <c r="V23" s="1396"/>
      <c r="W23" s="1396"/>
      <c r="X23" s="1420"/>
      <c r="Y23" s="55"/>
    </row>
    <row r="24" spans="1:25" ht="13.5" customHeight="1">
      <c r="P24" s="60"/>
      <c r="Q24" s="60"/>
      <c r="R24" s="60"/>
      <c r="S24" s="60"/>
      <c r="T24" s="19"/>
      <c r="U24" s="19"/>
      <c r="V24" s="19"/>
      <c r="W24" s="19"/>
      <c r="X24" s="19"/>
      <c r="Y24" s="55"/>
    </row>
    <row r="25" spans="1:25" ht="15.9" customHeight="1">
      <c r="A25" s="1" t="s">
        <v>578</v>
      </c>
      <c r="N25" s="1383" t="s">
        <v>579</v>
      </c>
      <c r="O25" s="1384"/>
      <c r="P25" s="1384"/>
      <c r="Q25" s="1384"/>
      <c r="R25" s="1384"/>
      <c r="S25" s="1384"/>
      <c r="T25" s="1384"/>
      <c r="U25" s="1234"/>
      <c r="V25" s="1235"/>
      <c r="W25" s="1235"/>
      <c r="X25" s="133" t="s">
        <v>384</v>
      </c>
      <c r="Y25" s="55"/>
    </row>
    <row r="26" spans="1:25" ht="13.5" customHeight="1">
      <c r="P26" s="60"/>
      <c r="Q26" s="60"/>
      <c r="R26" s="60"/>
      <c r="S26" s="60"/>
      <c r="T26" s="19"/>
      <c r="U26" s="19"/>
      <c r="V26" s="19"/>
      <c r="W26" s="19"/>
      <c r="X26" s="19"/>
      <c r="Y26" s="55"/>
    </row>
    <row r="27" spans="1:25" ht="13.5" customHeight="1">
      <c r="P27" s="60"/>
      <c r="Q27" s="60"/>
      <c r="R27" s="60"/>
      <c r="S27" s="60"/>
      <c r="T27" s="19"/>
      <c r="U27" s="19"/>
      <c r="V27" s="19"/>
      <c r="W27" s="19"/>
      <c r="X27" s="19"/>
      <c r="Y27" s="55"/>
    </row>
    <row r="28" spans="1:25" ht="15.9" customHeight="1">
      <c r="A28" s="1" t="s">
        <v>580</v>
      </c>
    </row>
    <row r="29" spans="1:25" ht="13.5" customHeight="1"/>
    <row r="30" spans="1:25" ht="8.25" customHeight="1">
      <c r="B30" s="61"/>
      <c r="C30" s="62"/>
      <c r="D30" s="62"/>
      <c r="E30" s="62"/>
      <c r="F30" s="62"/>
      <c r="G30" s="62"/>
      <c r="H30" s="62"/>
      <c r="I30" s="62"/>
      <c r="J30" s="62"/>
      <c r="K30" s="62"/>
      <c r="L30" s="62"/>
      <c r="M30" s="62"/>
      <c r="N30" s="62"/>
      <c r="O30" s="62"/>
      <c r="P30" s="62"/>
      <c r="Q30" s="62"/>
      <c r="R30" s="62"/>
      <c r="S30" s="63"/>
      <c r="T30" s="61"/>
      <c r="U30" s="62"/>
      <c r="V30" s="62"/>
      <c r="W30" s="62"/>
      <c r="X30" s="63"/>
    </row>
    <row r="31" spans="1:25" ht="15.9" customHeight="1">
      <c r="B31" s="2"/>
      <c r="C31" s="1" t="s">
        <v>581</v>
      </c>
      <c r="S31" s="9"/>
      <c r="T31" s="2"/>
      <c r="X31" s="9"/>
    </row>
    <row r="32" spans="1:25" ht="8.25" customHeight="1">
      <c r="B32" s="2"/>
      <c r="S32" s="9"/>
      <c r="T32" s="2"/>
      <c r="X32" s="9"/>
    </row>
    <row r="33" spans="1:24" s="64" customFormat="1" ht="15.9" customHeight="1">
      <c r="A33" s="1"/>
      <c r="B33" s="2"/>
      <c r="C33" s="1" t="s">
        <v>582</v>
      </c>
      <c r="D33" s="1"/>
      <c r="E33" s="1"/>
      <c r="F33" s="1"/>
      <c r="G33" s="1"/>
      <c r="H33" s="1"/>
      <c r="I33" s="1"/>
      <c r="J33" s="1"/>
      <c r="K33" s="1"/>
      <c r="L33" s="1"/>
      <c r="M33" s="1"/>
      <c r="N33" s="1"/>
      <c r="O33" s="1"/>
      <c r="P33" s="1"/>
      <c r="Q33" s="1"/>
      <c r="R33" s="1"/>
      <c r="S33" s="9"/>
      <c r="T33" s="2"/>
      <c r="U33" s="1"/>
      <c r="V33" s="1"/>
      <c r="W33" s="1"/>
      <c r="X33" s="9"/>
    </row>
    <row r="34" spans="1:24" s="64" customFormat="1" ht="15.9" customHeight="1">
      <c r="A34" s="1"/>
      <c r="B34" s="2"/>
      <c r="C34" s="1"/>
      <c r="D34" s="1" t="s">
        <v>583</v>
      </c>
      <c r="E34" s="1" t="s">
        <v>584</v>
      </c>
      <c r="F34" s="1"/>
      <c r="G34" s="1"/>
      <c r="H34" s="1"/>
      <c r="I34" s="1"/>
      <c r="J34" s="1"/>
      <c r="K34" s="1"/>
      <c r="L34" s="1"/>
      <c r="M34" s="1"/>
      <c r="N34" s="1"/>
      <c r="O34" s="1"/>
      <c r="P34" s="1"/>
      <c r="Q34" s="1"/>
      <c r="R34" s="1"/>
      <c r="S34" s="9"/>
      <c r="T34" s="2"/>
      <c r="U34" s="1"/>
      <c r="V34" s="1"/>
      <c r="W34" s="1"/>
      <c r="X34" s="9"/>
    </row>
    <row r="35" spans="1:24" s="64" customFormat="1" ht="15.9" customHeight="1">
      <c r="A35" s="1"/>
      <c r="B35" s="2"/>
      <c r="C35" s="1"/>
      <c r="D35" s="18" t="s">
        <v>457</v>
      </c>
      <c r="E35" s="1400">
        <v>54180</v>
      </c>
      <c r="F35" s="1400"/>
      <c r="G35" s="1400"/>
      <c r="H35" s="1" t="s">
        <v>458</v>
      </c>
      <c r="I35" s="1"/>
      <c r="J35" s="1"/>
      <c r="K35" s="19" t="s">
        <v>195</v>
      </c>
      <c r="L35" s="1"/>
      <c r="M35" s="1157" t="s">
        <v>585</v>
      </c>
      <c r="N35" s="1157"/>
      <c r="O35" s="1157"/>
      <c r="P35" s="1401">
        <f>O11</f>
        <v>0</v>
      </c>
      <c r="Q35" s="1401"/>
      <c r="R35" s="1401"/>
      <c r="S35" s="9" t="s">
        <v>386</v>
      </c>
      <c r="T35" s="8" t="s">
        <v>478</v>
      </c>
      <c r="U35" s="1402">
        <f>E35*P35</f>
        <v>0</v>
      </c>
      <c r="V35" s="1402"/>
      <c r="W35" s="1402"/>
      <c r="X35" s="9" t="s">
        <v>479</v>
      </c>
    </row>
    <row r="36" spans="1:24" s="64" customFormat="1" ht="15.75" customHeight="1">
      <c r="A36" s="1"/>
      <c r="B36" s="2"/>
      <c r="C36" s="1"/>
      <c r="D36" s="130" t="s">
        <v>586</v>
      </c>
      <c r="E36" s="140"/>
      <c r="F36" s="140"/>
      <c r="G36" s="140"/>
      <c r="H36" s="1"/>
      <c r="I36" s="1"/>
      <c r="J36" s="1"/>
      <c r="K36" s="19"/>
      <c r="L36" s="1"/>
      <c r="M36" s="20"/>
      <c r="N36" s="20"/>
      <c r="O36" s="20"/>
      <c r="P36" s="65"/>
      <c r="Q36" s="65"/>
      <c r="R36" s="65"/>
      <c r="S36" s="9"/>
      <c r="T36" s="8"/>
      <c r="U36" s="47"/>
      <c r="V36" s="47"/>
      <c r="W36" s="47"/>
      <c r="X36" s="9"/>
    </row>
    <row r="37" spans="1:24" s="64" customFormat="1" ht="15.75" customHeight="1">
      <c r="A37" s="1"/>
      <c r="B37" s="2"/>
      <c r="C37" s="1"/>
      <c r="D37" s="18" t="s">
        <v>457</v>
      </c>
      <c r="E37" s="1400">
        <v>54180</v>
      </c>
      <c r="F37" s="1400"/>
      <c r="G37" s="1400"/>
      <c r="H37" s="1" t="s">
        <v>458</v>
      </c>
      <c r="I37" s="1"/>
      <c r="J37" s="1"/>
      <c r="K37" s="19" t="s">
        <v>195</v>
      </c>
      <c r="L37" s="1"/>
      <c r="M37" s="1157" t="s">
        <v>587</v>
      </c>
      <c r="N37" s="1157"/>
      <c r="O37" s="1157"/>
      <c r="P37" s="1401">
        <f>O12</f>
        <v>0</v>
      </c>
      <c r="Q37" s="1401"/>
      <c r="R37" s="1401"/>
      <c r="S37" s="9" t="s">
        <v>386</v>
      </c>
      <c r="T37" s="8" t="s">
        <v>478</v>
      </c>
      <c r="U37" s="1402">
        <f>E37*P37</f>
        <v>0</v>
      </c>
      <c r="V37" s="1402"/>
      <c r="W37" s="1402"/>
      <c r="X37" s="9" t="s">
        <v>479</v>
      </c>
    </row>
    <row r="38" spans="1:24" ht="15.75" customHeight="1">
      <c r="B38" s="2"/>
      <c r="D38" s="18"/>
      <c r="E38" s="146"/>
      <c r="F38" s="146"/>
      <c r="G38" s="146"/>
      <c r="K38" s="19"/>
      <c r="M38" s="20"/>
      <c r="N38" s="20"/>
      <c r="O38" s="20"/>
      <c r="P38" s="66"/>
      <c r="Q38" s="66"/>
      <c r="R38" s="66"/>
      <c r="S38" s="9"/>
      <c r="T38" s="8"/>
      <c r="U38" s="139"/>
      <c r="V38" s="139"/>
      <c r="W38" s="139"/>
      <c r="X38" s="9"/>
    </row>
    <row r="39" spans="1:24" ht="15.9" customHeight="1">
      <c r="B39" s="2"/>
      <c r="C39" s="1" t="s">
        <v>588</v>
      </c>
      <c r="L39" s="1140"/>
      <c r="M39" s="1140"/>
      <c r="N39" s="1140"/>
      <c r="O39" s="1140"/>
      <c r="P39" s="18"/>
      <c r="Q39" s="18"/>
      <c r="R39" s="18"/>
      <c r="S39" s="9"/>
      <c r="T39" s="2"/>
      <c r="X39" s="9"/>
    </row>
    <row r="40" spans="1:24" ht="8.25" customHeight="1">
      <c r="B40" s="2"/>
      <c r="L40" s="19"/>
      <c r="M40" s="19"/>
      <c r="N40" s="19"/>
      <c r="O40" s="19"/>
      <c r="P40" s="18"/>
      <c r="Q40" s="18"/>
      <c r="R40" s="18"/>
      <c r="S40" s="9"/>
      <c r="T40" s="2"/>
      <c r="X40" s="9"/>
    </row>
    <row r="41" spans="1:24" ht="15.9" customHeight="1">
      <c r="B41" s="2"/>
      <c r="D41" s="1" t="s">
        <v>424</v>
      </c>
      <c r="E41" s="1127" t="s">
        <v>589</v>
      </c>
      <c r="F41" s="1127"/>
      <c r="G41" s="1127"/>
      <c r="H41" s="1127"/>
      <c r="M41" s="838" t="s">
        <v>590</v>
      </c>
      <c r="N41" s="838"/>
      <c r="O41" s="838"/>
      <c r="P41" s="1403">
        <f>R19</f>
        <v>0</v>
      </c>
      <c r="Q41" s="1403"/>
      <c r="R41" s="1403"/>
      <c r="S41" s="9" t="s">
        <v>386</v>
      </c>
      <c r="T41" s="8" t="s">
        <v>478</v>
      </c>
      <c r="U41" s="1404"/>
      <c r="V41" s="1404"/>
      <c r="W41" s="1404"/>
      <c r="X41" s="9" t="s">
        <v>479</v>
      </c>
    </row>
    <row r="42" spans="1:24" ht="8.25" customHeight="1">
      <c r="B42" s="2"/>
      <c r="E42" s="20"/>
      <c r="F42" s="20"/>
      <c r="G42" s="20"/>
      <c r="H42" s="20"/>
      <c r="M42" s="130"/>
      <c r="N42" s="130"/>
      <c r="O42" s="130"/>
      <c r="P42" s="66"/>
      <c r="Q42" s="66"/>
      <c r="R42" s="66"/>
      <c r="S42" s="9"/>
      <c r="T42" s="8"/>
      <c r="U42" s="139"/>
      <c r="V42" s="139"/>
      <c r="W42" s="139"/>
      <c r="X42" s="9"/>
    </row>
    <row r="43" spans="1:24" ht="15.9" customHeight="1">
      <c r="B43" s="2"/>
      <c r="D43" s="1" t="s">
        <v>426</v>
      </c>
      <c r="E43" s="1399" t="s">
        <v>591</v>
      </c>
      <c r="F43" s="1399"/>
      <c r="G43" s="1399"/>
      <c r="H43" s="1399"/>
      <c r="P43" s="18"/>
      <c r="Q43" s="18"/>
      <c r="R43" s="18"/>
      <c r="S43" s="9"/>
      <c r="T43" s="2"/>
      <c r="X43" s="9"/>
    </row>
    <row r="44" spans="1:24" ht="15.9" customHeight="1">
      <c r="B44" s="2"/>
      <c r="D44" s="18" t="s">
        <v>457</v>
      </c>
      <c r="E44" s="1400"/>
      <c r="F44" s="1400"/>
      <c r="G44" s="1400"/>
      <c r="H44" s="1" t="s">
        <v>458</v>
      </c>
      <c r="K44" s="19" t="s">
        <v>195</v>
      </c>
      <c r="M44" s="1157" t="s">
        <v>592</v>
      </c>
      <c r="N44" s="1157"/>
      <c r="O44" s="1157"/>
      <c r="P44" s="1403">
        <f>H19</f>
        <v>0</v>
      </c>
      <c r="Q44" s="1403"/>
      <c r="R44" s="1403"/>
      <c r="S44" s="9" t="s">
        <v>386</v>
      </c>
      <c r="T44" s="8" t="s">
        <v>478</v>
      </c>
      <c r="U44" s="1404">
        <f>E44*P44</f>
        <v>0</v>
      </c>
      <c r="V44" s="1404"/>
      <c r="W44" s="1404"/>
      <c r="X44" s="9" t="s">
        <v>479</v>
      </c>
    </row>
    <row r="45" spans="1:24" ht="15.9" customHeight="1">
      <c r="B45" s="2"/>
      <c r="D45" s="18"/>
      <c r="E45" s="1418" t="s">
        <v>633</v>
      </c>
      <c r="F45" s="1418"/>
      <c r="G45" s="1418"/>
      <c r="H45" s="1418"/>
      <c r="I45" s="1418"/>
      <c r="J45" s="1418"/>
      <c r="K45" s="1418"/>
      <c r="L45" s="1418"/>
      <c r="M45" s="1418"/>
      <c r="N45" s="1418"/>
      <c r="O45" s="1418"/>
      <c r="P45" s="66"/>
      <c r="Q45" s="66"/>
      <c r="R45" s="66"/>
      <c r="S45" s="9"/>
      <c r="T45" s="8"/>
      <c r="U45" s="139"/>
      <c r="V45" s="139"/>
      <c r="W45" s="139"/>
      <c r="X45" s="9"/>
    </row>
    <row r="46" spans="1:24" ht="8.25" customHeight="1">
      <c r="B46" s="2"/>
      <c r="D46" s="18"/>
      <c r="E46" s="146"/>
      <c r="F46" s="146"/>
      <c r="G46" s="146"/>
      <c r="K46" s="19"/>
      <c r="M46" s="20"/>
      <c r="N46" s="20"/>
      <c r="O46" s="20"/>
      <c r="P46" s="66"/>
      <c r="Q46" s="66"/>
      <c r="R46" s="66"/>
      <c r="S46" s="9"/>
      <c r="T46" s="8"/>
      <c r="U46" s="139"/>
      <c r="V46" s="139"/>
      <c r="W46" s="139"/>
      <c r="X46" s="9"/>
    </row>
    <row r="47" spans="1:24" ht="15.9" customHeight="1">
      <c r="B47" s="2"/>
      <c r="C47" s="1" t="s">
        <v>594</v>
      </c>
      <c r="P47" s="18"/>
      <c r="Q47" s="18"/>
      <c r="R47" s="18"/>
      <c r="S47" s="9"/>
      <c r="T47" s="8" t="s">
        <v>478</v>
      </c>
      <c r="U47" s="1404"/>
      <c r="V47" s="1404"/>
      <c r="W47" s="1404"/>
      <c r="X47" s="9" t="s">
        <v>479</v>
      </c>
    </row>
    <row r="48" spans="1:24" ht="8.25" customHeight="1">
      <c r="B48" s="2"/>
      <c r="P48" s="18"/>
      <c r="Q48" s="18"/>
      <c r="R48" s="18"/>
      <c r="S48" s="9"/>
      <c r="T48" s="8"/>
      <c r="U48" s="139"/>
      <c r="V48" s="139"/>
      <c r="W48" s="139"/>
      <c r="X48" s="9"/>
    </row>
    <row r="49" spans="2:24" ht="15.9" customHeight="1">
      <c r="B49" s="2"/>
      <c r="C49" s="1" t="s">
        <v>595</v>
      </c>
      <c r="P49" s="18"/>
      <c r="Q49" s="18"/>
      <c r="R49" s="18"/>
      <c r="S49" s="9"/>
      <c r="T49" s="2"/>
      <c r="X49" s="9"/>
    </row>
    <row r="50" spans="2:24" ht="15.9" customHeight="1">
      <c r="B50" s="2"/>
      <c r="D50" s="18" t="s">
        <v>457</v>
      </c>
      <c r="E50" s="1408">
        <v>27640</v>
      </c>
      <c r="F50" s="1408"/>
      <c r="G50" s="1408"/>
      <c r="H50" s="1" t="s">
        <v>476</v>
      </c>
      <c r="K50" s="19" t="s">
        <v>195</v>
      </c>
      <c r="M50" s="838" t="s">
        <v>596</v>
      </c>
      <c r="N50" s="838"/>
      <c r="O50" s="838"/>
      <c r="P50" s="1403">
        <f>U22</f>
        <v>0</v>
      </c>
      <c r="Q50" s="1403"/>
      <c r="R50" s="1403"/>
      <c r="S50" s="9" t="s">
        <v>386</v>
      </c>
      <c r="T50" s="8" t="s">
        <v>478</v>
      </c>
      <c r="U50" s="1404">
        <f>E50*P50</f>
        <v>0</v>
      </c>
      <c r="V50" s="1404"/>
      <c r="W50" s="1404"/>
      <c r="X50" s="9" t="s">
        <v>479</v>
      </c>
    </row>
    <row r="51" spans="2:24" ht="8.25" customHeight="1">
      <c r="B51" s="2"/>
      <c r="D51" s="18"/>
      <c r="E51" s="146"/>
      <c r="F51" s="146"/>
      <c r="G51" s="146"/>
      <c r="K51" s="19"/>
      <c r="M51" s="130"/>
      <c r="N51" s="130"/>
      <c r="O51" s="130"/>
      <c r="P51" s="66"/>
      <c r="Q51" s="66"/>
      <c r="R51" s="66"/>
      <c r="S51" s="9"/>
      <c r="T51" s="8"/>
      <c r="U51" s="139"/>
      <c r="V51" s="139"/>
      <c r="W51" s="139"/>
      <c r="X51" s="9"/>
    </row>
    <row r="52" spans="2:24" ht="15.9" customHeight="1">
      <c r="B52" s="2"/>
      <c r="C52" s="1" t="s">
        <v>597</v>
      </c>
      <c r="P52" s="18"/>
      <c r="Q52" s="18"/>
      <c r="R52" s="18"/>
      <c r="S52" s="9"/>
      <c r="T52" s="2"/>
      <c r="X52" s="9"/>
    </row>
    <row r="53" spans="2:24" ht="15.9" customHeight="1">
      <c r="B53" s="2"/>
      <c r="D53" s="18" t="s">
        <v>457</v>
      </c>
      <c r="E53" s="1408">
        <v>4000</v>
      </c>
      <c r="F53" s="1408"/>
      <c r="G53" s="1408"/>
      <c r="H53" s="1" t="s">
        <v>458</v>
      </c>
      <c r="K53" s="19" t="s">
        <v>195</v>
      </c>
      <c r="M53" s="1157" t="s">
        <v>598</v>
      </c>
      <c r="N53" s="1157"/>
      <c r="O53" s="1157"/>
      <c r="P53" s="1403">
        <f>O11+O12</f>
        <v>0</v>
      </c>
      <c r="Q53" s="1403"/>
      <c r="R53" s="1403"/>
      <c r="S53" s="9" t="s">
        <v>386</v>
      </c>
      <c r="T53" s="8" t="s">
        <v>478</v>
      </c>
      <c r="U53" s="1404">
        <f>E53*P53</f>
        <v>0</v>
      </c>
      <c r="V53" s="1404"/>
      <c r="W53" s="1404"/>
      <c r="X53" s="9" t="s">
        <v>479</v>
      </c>
    </row>
    <row r="54" spans="2:24" ht="8.25" customHeight="1">
      <c r="B54" s="2"/>
      <c r="D54" s="18"/>
      <c r="E54" s="146"/>
      <c r="F54" s="146"/>
      <c r="G54" s="146"/>
      <c r="K54" s="19"/>
      <c r="P54" s="66"/>
      <c r="Q54" s="66"/>
      <c r="R54" s="66"/>
      <c r="S54" s="9"/>
      <c r="T54" s="8"/>
      <c r="U54" s="139"/>
      <c r="V54" s="139"/>
      <c r="W54" s="139"/>
      <c r="X54" s="9"/>
    </row>
    <row r="55" spans="2:24" ht="15.9" customHeight="1">
      <c r="B55" s="2"/>
      <c r="C55" s="1" t="s">
        <v>599</v>
      </c>
      <c r="P55" s="18"/>
      <c r="Q55" s="18"/>
      <c r="R55" s="18"/>
      <c r="S55" s="9"/>
      <c r="T55" s="8" t="s">
        <v>478</v>
      </c>
      <c r="U55" s="1404"/>
      <c r="V55" s="1404"/>
      <c r="W55" s="1404"/>
      <c r="X55" s="9" t="s">
        <v>479</v>
      </c>
    </row>
    <row r="56" spans="2:24" ht="8.25" customHeight="1">
      <c r="B56" s="2"/>
      <c r="D56" s="18"/>
      <c r="E56" s="146"/>
      <c r="F56" s="146"/>
      <c r="G56" s="146"/>
      <c r="K56" s="19"/>
      <c r="P56" s="66"/>
      <c r="Q56" s="66"/>
      <c r="R56" s="66"/>
      <c r="S56" s="9"/>
      <c r="T56" s="8"/>
      <c r="U56" s="139"/>
      <c r="V56" s="139"/>
      <c r="W56" s="139"/>
      <c r="X56" s="9"/>
    </row>
    <row r="57" spans="2:24" ht="15.9" customHeight="1">
      <c r="B57" s="2"/>
      <c r="C57" s="108" t="s">
        <v>600</v>
      </c>
      <c r="D57" s="19"/>
      <c r="E57" s="20"/>
      <c r="F57" s="20"/>
      <c r="G57" s="20"/>
      <c r="H57" s="20"/>
      <c r="I57" s="20"/>
      <c r="M57" s="146"/>
      <c r="O57" s="146"/>
      <c r="P57" s="146"/>
      <c r="Q57" s="146"/>
      <c r="R57" s="146"/>
      <c r="S57" s="9"/>
      <c r="T57" s="8"/>
      <c r="U57" s="139"/>
      <c r="V57" s="139"/>
      <c r="W57" s="139"/>
      <c r="X57" s="9"/>
    </row>
    <row r="58" spans="2:24" ht="15.9" customHeight="1">
      <c r="B58" s="11"/>
      <c r="C58" s="108" t="s">
        <v>601</v>
      </c>
      <c r="D58" s="3"/>
      <c r="E58" s="4"/>
      <c r="F58" s="4"/>
      <c r="G58" s="4"/>
      <c r="H58" s="4"/>
      <c r="I58" s="4"/>
      <c r="J58" s="5"/>
      <c r="K58" s="5"/>
      <c r="L58" s="5"/>
      <c r="M58" s="6"/>
      <c r="N58" s="5"/>
      <c r="O58" s="6"/>
      <c r="P58" s="7"/>
      <c r="Q58" s="7"/>
      <c r="R58" s="7"/>
      <c r="S58" s="43"/>
      <c r="T58" s="46"/>
      <c r="U58" s="67"/>
      <c r="V58" s="67"/>
      <c r="W58" s="67"/>
      <c r="X58" s="43"/>
    </row>
    <row r="59" spans="2:24" ht="15.9" customHeight="1">
      <c r="B59" s="1405" t="s">
        <v>602</v>
      </c>
      <c r="C59" s="1385"/>
      <c r="D59" s="1385"/>
      <c r="E59" s="1385"/>
      <c r="F59" s="1385"/>
      <c r="G59" s="1385"/>
      <c r="H59" s="1385"/>
      <c r="I59" s="1385"/>
      <c r="J59" s="1385"/>
      <c r="K59" s="1385"/>
      <c r="L59" s="1385"/>
      <c r="M59" s="1385"/>
      <c r="N59" s="1385"/>
      <c r="O59" s="1385"/>
      <c r="P59" s="1385"/>
      <c r="Q59" s="1385"/>
      <c r="R59" s="1385"/>
      <c r="S59" s="1406"/>
      <c r="T59" s="145" t="s">
        <v>478</v>
      </c>
      <c r="U59" s="1407">
        <f>U35+U37+U41+U44+U47+U50+U53+U55</f>
        <v>0</v>
      </c>
      <c r="V59" s="1407"/>
      <c r="W59" s="1407"/>
      <c r="X59" s="14" t="s">
        <v>479</v>
      </c>
    </row>
    <row r="60" spans="2:24" ht="27.75" customHeight="1">
      <c r="B60" s="68"/>
      <c r="C60" s="68"/>
      <c r="D60" s="68"/>
      <c r="E60" s="68"/>
      <c r="F60" s="68"/>
      <c r="G60" s="68"/>
      <c r="H60" s="68"/>
      <c r="I60" s="68"/>
      <c r="J60" s="68"/>
      <c r="K60" s="68"/>
      <c r="L60" s="68"/>
      <c r="M60" s="68"/>
      <c r="N60" s="68"/>
      <c r="O60" s="68"/>
      <c r="P60" s="68"/>
      <c r="Q60" s="68"/>
      <c r="R60" s="68"/>
      <c r="S60" s="68"/>
      <c r="T60" s="68"/>
      <c r="U60" s="68"/>
      <c r="V60" s="68"/>
      <c r="W60" s="68"/>
      <c r="X60" s="68"/>
    </row>
    <row r="61" spans="2:24" ht="18.75" customHeight="1">
      <c r="B61" s="69"/>
      <c r="C61" s="69"/>
      <c r="D61" s="69"/>
      <c r="E61" s="69"/>
      <c r="F61" s="69"/>
      <c r="G61" s="69"/>
      <c r="H61" s="69"/>
      <c r="I61" s="69"/>
      <c r="J61" s="69"/>
      <c r="K61" s="69"/>
      <c r="L61" s="69"/>
      <c r="M61" s="69"/>
      <c r="N61" s="69"/>
      <c r="O61" s="69"/>
      <c r="P61" s="69"/>
      <c r="Q61" s="69"/>
      <c r="R61" s="69"/>
      <c r="S61" s="69"/>
      <c r="T61" s="69"/>
      <c r="U61" s="69"/>
      <c r="V61" s="69"/>
      <c r="W61" s="69"/>
      <c r="X61" s="69"/>
    </row>
    <row r="62" spans="2:24" ht="18.75" customHeight="1">
      <c r="B62" s="70"/>
      <c r="C62" s="70"/>
      <c r="D62" s="70"/>
      <c r="E62" s="70"/>
      <c r="F62" s="70"/>
      <c r="G62" s="70"/>
      <c r="H62" s="70"/>
      <c r="I62" s="70"/>
      <c r="J62" s="70"/>
      <c r="K62" s="70"/>
      <c r="L62" s="70"/>
      <c r="M62" s="70"/>
      <c r="N62" s="70"/>
      <c r="O62" s="70"/>
      <c r="P62" s="70"/>
      <c r="Q62" s="70"/>
      <c r="R62" s="70"/>
      <c r="S62" s="70"/>
      <c r="T62" s="70"/>
      <c r="U62" s="70"/>
      <c r="V62" s="70"/>
      <c r="W62" s="70"/>
      <c r="X62" s="70"/>
    </row>
    <row r="63" spans="2:24" ht="12" customHeight="1"/>
    <row r="64" spans="2:24" ht="18.75" customHeight="1"/>
    <row r="67" ht="6.9" customHeight="1"/>
    <row r="68" ht="6.9" customHeight="1"/>
    <row r="72" ht="9.75" customHeight="1"/>
    <row r="74" ht="13.5" customHeight="1"/>
    <row r="75" ht="13.5" customHeight="1"/>
    <row r="76" ht="13.5" customHeight="1"/>
    <row r="77" ht="13.5" customHeight="1"/>
    <row r="79" ht="13.5" customHeight="1"/>
    <row r="85" ht="21" customHeight="1"/>
    <row r="86" ht="23.25" customHeight="1"/>
    <row r="87" ht="27" customHeight="1"/>
    <row r="88" ht="48" customHeight="1"/>
  </sheetData>
  <mergeCells count="51">
    <mergeCell ref="A3:X3"/>
    <mergeCell ref="N6:X6"/>
    <mergeCell ref="B9:M10"/>
    <mergeCell ref="N9:X10"/>
    <mergeCell ref="B11:M11"/>
    <mergeCell ref="O11:W11"/>
    <mergeCell ref="N25:T25"/>
    <mergeCell ref="U25:W25"/>
    <mergeCell ref="O12:W12"/>
    <mergeCell ref="B13:M13"/>
    <mergeCell ref="O13:W13"/>
    <mergeCell ref="B14:M14"/>
    <mergeCell ref="P14:W14"/>
    <mergeCell ref="H19:J19"/>
    <mergeCell ref="R19:T19"/>
    <mergeCell ref="B20:X20"/>
    <mergeCell ref="P22:S23"/>
    <mergeCell ref="T22:T23"/>
    <mergeCell ref="U22:W23"/>
    <mergeCell ref="X22:X23"/>
    <mergeCell ref="E35:G35"/>
    <mergeCell ref="M35:O35"/>
    <mergeCell ref="P35:R35"/>
    <mergeCell ref="U35:W35"/>
    <mergeCell ref="E37:G37"/>
    <mergeCell ref="M37:O37"/>
    <mergeCell ref="P37:R37"/>
    <mergeCell ref="U37:W37"/>
    <mergeCell ref="U47:W47"/>
    <mergeCell ref="L39:O39"/>
    <mergeCell ref="E41:H41"/>
    <mergeCell ref="M41:O41"/>
    <mergeCell ref="P41:R41"/>
    <mergeCell ref="U41:W41"/>
    <mergeCell ref="E43:H43"/>
    <mergeCell ref="E44:G44"/>
    <mergeCell ref="M44:O44"/>
    <mergeCell ref="P44:R44"/>
    <mergeCell ref="U44:W44"/>
    <mergeCell ref="E45:O45"/>
    <mergeCell ref="U55:W55"/>
    <mergeCell ref="B59:S59"/>
    <mergeCell ref="U59:W59"/>
    <mergeCell ref="E50:G50"/>
    <mergeCell ref="M50:O50"/>
    <mergeCell ref="P50:R50"/>
    <mergeCell ref="U50:W50"/>
    <mergeCell ref="E53:G53"/>
    <mergeCell ref="M53:O53"/>
    <mergeCell ref="P53:R53"/>
    <mergeCell ref="U53:W53"/>
  </mergeCells>
  <phoneticPr fontId="4"/>
  <printOptions horizontalCentered="1"/>
  <pageMargins left="0.51181102362204722" right="0.39370078740157483" top="0.59055118110236227" bottom="0.59055118110236227" header="0.51181102362204722" footer="0.51181102362204722"/>
  <pageSetup paperSize="9" scale="95" orientation="portrait" r:id="rId1"/>
  <headerFooter alignWithMargins="0"/>
  <rowBreaks count="1" manualBreakCount="1">
    <brk id="59" max="22" man="1"/>
  </row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tabColor rgb="FF00B0F0"/>
  </sheetPr>
  <dimension ref="A1:L40"/>
  <sheetViews>
    <sheetView view="pageBreakPreview" zoomScale="115" zoomScaleNormal="100" zoomScaleSheetLayoutView="115" workbookViewId="0">
      <selection activeCell="B12" sqref="B12"/>
    </sheetView>
  </sheetViews>
  <sheetFormatPr defaultColWidth="9" defaultRowHeight="13.2"/>
  <cols>
    <col min="1" max="1" width="10" style="71" customWidth="1"/>
    <col min="2" max="2" width="3.6640625" style="71" customWidth="1"/>
    <col min="3" max="3" width="14.109375" style="71" customWidth="1"/>
    <col min="4" max="10" width="9" style="71"/>
    <col min="11" max="11" width="13.44140625" style="71" customWidth="1"/>
    <col min="12" max="12" width="47.77734375" style="71" bestFit="1" customWidth="1"/>
    <col min="13" max="16384" width="9" style="71"/>
  </cols>
  <sheetData>
    <row r="1" spans="1:12" ht="15" thickBot="1">
      <c r="A1" s="71" t="s">
        <v>122</v>
      </c>
      <c r="B1" s="298"/>
    </row>
    <row r="2" spans="1:12" ht="13.8" thickBot="1">
      <c r="I2" s="339" t="s">
        <v>123</v>
      </c>
      <c r="K2" s="250" t="s">
        <v>124</v>
      </c>
      <c r="L2" s="251" t="s">
        <v>118</v>
      </c>
    </row>
    <row r="3" spans="1:12">
      <c r="I3" s="339" t="s">
        <v>125</v>
      </c>
    </row>
    <row r="5" spans="1:12">
      <c r="A5" s="71" t="str">
        <f>VLOOKUP($L$2,様式リスト!$B$3:$D$5,2,0)</f>
        <v>　地方厚生局長　　殿</v>
      </c>
    </row>
    <row r="8" spans="1:12">
      <c r="F8" s="71" t="s">
        <v>126</v>
      </c>
      <c r="G8" s="826"/>
      <c r="H8" s="826"/>
      <c r="I8" s="826"/>
    </row>
    <row r="9" spans="1:12">
      <c r="F9" s="71" t="s">
        <v>127</v>
      </c>
      <c r="G9" s="826"/>
      <c r="H9" s="826"/>
      <c r="I9" s="826"/>
    </row>
    <row r="10" spans="1:12">
      <c r="F10" t="s">
        <v>128</v>
      </c>
      <c r="G10" s="826"/>
      <c r="H10" s="826"/>
      <c r="I10" s="826"/>
    </row>
    <row r="16" spans="1:12">
      <c r="A16" s="71" t="s">
        <v>129</v>
      </c>
      <c r="C16" s="510"/>
      <c r="D16" s="829" t="str">
        <f>VLOOKUP($L$2,様式リスト!$B$3:$D$5,3,0)</f>
        <v>年度臨床研修費等補助金の（変更）交付申請書</v>
      </c>
      <c r="E16" s="829"/>
      <c r="F16" s="829"/>
      <c r="G16" s="829"/>
      <c r="H16" s="829"/>
      <c r="I16" s="829"/>
    </row>
    <row r="17" spans="1:9">
      <c r="A17" s="71" t="s">
        <v>130</v>
      </c>
    </row>
    <row r="23" spans="1:9">
      <c r="A23" s="828" t="s">
        <v>131</v>
      </c>
      <c r="B23" s="828"/>
      <c r="C23" s="828"/>
      <c r="D23" s="828"/>
      <c r="E23" s="828"/>
      <c r="F23" s="828"/>
      <c r="G23" s="828"/>
      <c r="H23" s="828"/>
      <c r="I23" s="828"/>
    </row>
    <row r="27" spans="1:9">
      <c r="B27" s="55">
        <v>1</v>
      </c>
      <c r="C27" s="71" t="s">
        <v>132</v>
      </c>
      <c r="D27" s="71" t="s">
        <v>133</v>
      </c>
      <c r="E27" s="827">
        <f>'第2号様式別紙1-1（所要額調書、対象経費内訳）'!J11+'第2号様式別紙1-1（所要額調書、対象経費内訳）'!J12+'第2号様式別紙1-2（所要額調書、対象経費内訳 ）'!L12+'第2号様式別紙1-2（所要額調書、対象経費内訳 ）'!L13</f>
        <v>0</v>
      </c>
      <c r="F27" s="827"/>
      <c r="G27" s="71" t="s">
        <v>134</v>
      </c>
    </row>
    <row r="29" spans="1:9">
      <c r="B29" s="71" t="s">
        <v>135</v>
      </c>
    </row>
    <row r="31" spans="1:9">
      <c r="B31" s="71" t="s">
        <v>136</v>
      </c>
    </row>
    <row r="33" spans="1:8">
      <c r="B33" s="71" t="s">
        <v>137</v>
      </c>
    </row>
    <row r="35" spans="1:8">
      <c r="B35" s="502">
        <v>5</v>
      </c>
      <c r="C35" t="s">
        <v>138</v>
      </c>
      <c r="D35"/>
      <c r="E35"/>
      <c r="F35"/>
      <c r="G35"/>
      <c r="H35"/>
    </row>
    <row r="36" spans="1:8">
      <c r="B36"/>
      <c r="C36" s="502" t="s">
        <v>139</v>
      </c>
      <c r="D36" s="503"/>
      <c r="E36" s="825" t="s">
        <v>140</v>
      </c>
      <c r="F36" s="825"/>
      <c r="G36" t="s">
        <v>134</v>
      </c>
      <c r="H36" t="s">
        <v>141</v>
      </c>
    </row>
    <row r="37" spans="1:8">
      <c r="B37"/>
      <c r="C37"/>
      <c r="D37"/>
      <c r="E37"/>
      <c r="F37"/>
      <c r="G37"/>
      <c r="H37"/>
    </row>
    <row r="38" spans="1:8">
      <c r="A38" s="278"/>
      <c r="B38"/>
      <c r="C38" t="s">
        <v>142</v>
      </c>
      <c r="D38" s="503"/>
      <c r="E38" s="825" t="s">
        <v>140</v>
      </c>
      <c r="F38" s="825"/>
      <c r="G38" t="s">
        <v>134</v>
      </c>
      <c r="H38" t="s">
        <v>143</v>
      </c>
    </row>
    <row r="39" spans="1:8">
      <c r="B39"/>
      <c r="C39"/>
      <c r="D39"/>
      <c r="E39"/>
      <c r="F39"/>
      <c r="G39"/>
      <c r="H39"/>
    </row>
    <row r="40" spans="1:8">
      <c r="B40"/>
      <c r="C40" t="s">
        <v>144</v>
      </c>
      <c r="D40" s="503"/>
      <c r="E40" s="825" t="s">
        <v>140</v>
      </c>
      <c r="F40" s="825"/>
      <c r="G40" t="s">
        <v>134</v>
      </c>
      <c r="H40" t="s">
        <v>145</v>
      </c>
    </row>
  </sheetData>
  <mergeCells count="9">
    <mergeCell ref="E36:F36"/>
    <mergeCell ref="E38:F38"/>
    <mergeCell ref="E40:F40"/>
    <mergeCell ref="G8:I8"/>
    <mergeCell ref="G9:I9"/>
    <mergeCell ref="E27:F27"/>
    <mergeCell ref="A23:I23"/>
    <mergeCell ref="D16:I16"/>
    <mergeCell ref="G10:I10"/>
  </mergeCells>
  <phoneticPr fontId="4"/>
  <conditionalFormatting sqref="E27">
    <cfRule type="containsBlanks" dxfId="156" priority="2">
      <formula>LEN(TRIM(E27))=0</formula>
    </cfRule>
  </conditionalFormatting>
  <conditionalFormatting sqref="E36 E38 E40">
    <cfRule type="containsBlanks" dxfId="155" priority="3">
      <formula>LEN(TRIM(E36))=0</formula>
    </cfRule>
  </conditionalFormatting>
  <conditionalFormatting sqref="G8:G10">
    <cfRule type="containsBlanks" dxfId="154" priority="1">
      <formula>LEN(TRIM(G8))=0</formula>
    </cfRule>
  </conditionalFormatting>
  <printOptions horizontalCentered="1"/>
  <pageMargins left="0.70866141732283472" right="0.70866141732283472" top="0.74803149606299213" bottom="0.74803149606299213" header="0.31496062992125984" footer="0.31496062992125984"/>
  <pageSetup paperSize="9" orientation="portrait" blackAndWhite="1"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0000000}">
          <x14:formula1>
            <xm:f>様式リスト!$B$3:$B$5</xm:f>
          </x14:formula1>
          <xm:sqref>L2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0">
    <pageSetUpPr fitToPage="1"/>
  </sheetPr>
  <dimension ref="A1:AA48"/>
  <sheetViews>
    <sheetView view="pageBreakPreview" zoomScaleNormal="100" zoomScaleSheetLayoutView="100" workbookViewId="0">
      <selection activeCell="B9" sqref="B9:M10"/>
    </sheetView>
  </sheetViews>
  <sheetFormatPr defaultColWidth="3.6640625" defaultRowHeight="13.2"/>
  <cols>
    <col min="1" max="1" width="4.33203125" style="1" customWidth="1"/>
    <col min="2" max="22" width="3.6640625" style="1" customWidth="1"/>
    <col min="23" max="23" width="4.6640625" style="1" customWidth="1"/>
    <col min="24" max="24" width="3.6640625" style="1" customWidth="1"/>
    <col min="25" max="25" width="4.6640625" style="1" customWidth="1"/>
    <col min="26" max="26" width="3.6640625" style="1"/>
    <col min="27" max="27" width="0" style="1" hidden="1" customWidth="1"/>
    <col min="28" max="256" width="3.6640625" style="1"/>
    <col min="257" max="257" width="4.33203125" style="1" customWidth="1"/>
    <col min="258" max="278" width="3.6640625" style="1" customWidth="1"/>
    <col min="279" max="279" width="4.6640625" style="1" customWidth="1"/>
    <col min="280" max="280" width="3.6640625" style="1" customWidth="1"/>
    <col min="281" max="281" width="4.6640625" style="1" customWidth="1"/>
    <col min="282" max="282" width="3.6640625" style="1"/>
    <col min="283" max="283" width="0" style="1" hidden="1" customWidth="1"/>
    <col min="284" max="512" width="3.6640625" style="1"/>
    <col min="513" max="513" width="4.33203125" style="1" customWidth="1"/>
    <col min="514" max="534" width="3.6640625" style="1" customWidth="1"/>
    <col min="535" max="535" width="4.6640625" style="1" customWidth="1"/>
    <col min="536" max="536" width="3.6640625" style="1" customWidth="1"/>
    <col min="537" max="537" width="4.6640625" style="1" customWidth="1"/>
    <col min="538" max="538" width="3.6640625" style="1"/>
    <col min="539" max="539" width="0" style="1" hidden="1" customWidth="1"/>
    <col min="540" max="768" width="3.6640625" style="1"/>
    <col min="769" max="769" width="4.33203125" style="1" customWidth="1"/>
    <col min="770" max="790" width="3.6640625" style="1" customWidth="1"/>
    <col min="791" max="791" width="4.6640625" style="1" customWidth="1"/>
    <col min="792" max="792" width="3.6640625" style="1" customWidth="1"/>
    <col min="793" max="793" width="4.6640625" style="1" customWidth="1"/>
    <col min="794" max="794" width="3.6640625" style="1"/>
    <col min="795" max="795" width="0" style="1" hidden="1" customWidth="1"/>
    <col min="796" max="1024" width="3.6640625" style="1"/>
    <col min="1025" max="1025" width="4.33203125" style="1" customWidth="1"/>
    <col min="1026" max="1046" width="3.6640625" style="1" customWidth="1"/>
    <col min="1047" max="1047" width="4.6640625" style="1" customWidth="1"/>
    <col min="1048" max="1048" width="3.6640625" style="1" customWidth="1"/>
    <col min="1049" max="1049" width="4.6640625" style="1" customWidth="1"/>
    <col min="1050" max="1050" width="3.6640625" style="1"/>
    <col min="1051" max="1051" width="0" style="1" hidden="1" customWidth="1"/>
    <col min="1052" max="1280" width="3.6640625" style="1"/>
    <col min="1281" max="1281" width="4.33203125" style="1" customWidth="1"/>
    <col min="1282" max="1302" width="3.6640625" style="1" customWidth="1"/>
    <col min="1303" max="1303" width="4.6640625" style="1" customWidth="1"/>
    <col min="1304" max="1304" width="3.6640625" style="1" customWidth="1"/>
    <col min="1305" max="1305" width="4.6640625" style="1" customWidth="1"/>
    <col min="1306" max="1306" width="3.6640625" style="1"/>
    <col min="1307" max="1307" width="0" style="1" hidden="1" customWidth="1"/>
    <col min="1308" max="1536" width="3.6640625" style="1"/>
    <col min="1537" max="1537" width="4.33203125" style="1" customWidth="1"/>
    <col min="1538" max="1558" width="3.6640625" style="1" customWidth="1"/>
    <col min="1559" max="1559" width="4.6640625" style="1" customWidth="1"/>
    <col min="1560" max="1560" width="3.6640625" style="1" customWidth="1"/>
    <col min="1561" max="1561" width="4.6640625" style="1" customWidth="1"/>
    <col min="1562" max="1562" width="3.6640625" style="1"/>
    <col min="1563" max="1563" width="0" style="1" hidden="1" customWidth="1"/>
    <col min="1564" max="1792" width="3.6640625" style="1"/>
    <col min="1793" max="1793" width="4.33203125" style="1" customWidth="1"/>
    <col min="1794" max="1814" width="3.6640625" style="1" customWidth="1"/>
    <col min="1815" max="1815" width="4.6640625" style="1" customWidth="1"/>
    <col min="1816" max="1816" width="3.6640625" style="1" customWidth="1"/>
    <col min="1817" max="1817" width="4.6640625" style="1" customWidth="1"/>
    <col min="1818" max="1818" width="3.6640625" style="1"/>
    <col min="1819" max="1819" width="0" style="1" hidden="1" customWidth="1"/>
    <col min="1820" max="2048" width="3.6640625" style="1"/>
    <col min="2049" max="2049" width="4.33203125" style="1" customWidth="1"/>
    <col min="2050" max="2070" width="3.6640625" style="1" customWidth="1"/>
    <col min="2071" max="2071" width="4.6640625" style="1" customWidth="1"/>
    <col min="2072" max="2072" width="3.6640625" style="1" customWidth="1"/>
    <col min="2073" max="2073" width="4.6640625" style="1" customWidth="1"/>
    <col min="2074" max="2074" width="3.6640625" style="1"/>
    <col min="2075" max="2075" width="0" style="1" hidden="1" customWidth="1"/>
    <col min="2076" max="2304" width="3.6640625" style="1"/>
    <col min="2305" max="2305" width="4.33203125" style="1" customWidth="1"/>
    <col min="2306" max="2326" width="3.6640625" style="1" customWidth="1"/>
    <col min="2327" max="2327" width="4.6640625" style="1" customWidth="1"/>
    <col min="2328" max="2328" width="3.6640625" style="1" customWidth="1"/>
    <col min="2329" max="2329" width="4.6640625" style="1" customWidth="1"/>
    <col min="2330" max="2330" width="3.6640625" style="1"/>
    <col min="2331" max="2331" width="0" style="1" hidden="1" customWidth="1"/>
    <col min="2332" max="2560" width="3.6640625" style="1"/>
    <col min="2561" max="2561" width="4.33203125" style="1" customWidth="1"/>
    <col min="2562" max="2582" width="3.6640625" style="1" customWidth="1"/>
    <col min="2583" max="2583" width="4.6640625" style="1" customWidth="1"/>
    <col min="2584" max="2584" width="3.6640625" style="1" customWidth="1"/>
    <col min="2585" max="2585" width="4.6640625" style="1" customWidth="1"/>
    <col min="2586" max="2586" width="3.6640625" style="1"/>
    <col min="2587" max="2587" width="0" style="1" hidden="1" customWidth="1"/>
    <col min="2588" max="2816" width="3.6640625" style="1"/>
    <col min="2817" max="2817" width="4.33203125" style="1" customWidth="1"/>
    <col min="2818" max="2838" width="3.6640625" style="1" customWidth="1"/>
    <col min="2839" max="2839" width="4.6640625" style="1" customWidth="1"/>
    <col min="2840" max="2840" width="3.6640625" style="1" customWidth="1"/>
    <col min="2841" max="2841" width="4.6640625" style="1" customWidth="1"/>
    <col min="2842" max="2842" width="3.6640625" style="1"/>
    <col min="2843" max="2843" width="0" style="1" hidden="1" customWidth="1"/>
    <col min="2844" max="3072" width="3.6640625" style="1"/>
    <col min="3073" max="3073" width="4.33203125" style="1" customWidth="1"/>
    <col min="3074" max="3094" width="3.6640625" style="1" customWidth="1"/>
    <col min="3095" max="3095" width="4.6640625" style="1" customWidth="1"/>
    <col min="3096" max="3096" width="3.6640625" style="1" customWidth="1"/>
    <col min="3097" max="3097" width="4.6640625" style="1" customWidth="1"/>
    <col min="3098" max="3098" width="3.6640625" style="1"/>
    <col min="3099" max="3099" width="0" style="1" hidden="1" customWidth="1"/>
    <col min="3100" max="3328" width="3.6640625" style="1"/>
    <col min="3329" max="3329" width="4.33203125" style="1" customWidth="1"/>
    <col min="3330" max="3350" width="3.6640625" style="1" customWidth="1"/>
    <col min="3351" max="3351" width="4.6640625" style="1" customWidth="1"/>
    <col min="3352" max="3352" width="3.6640625" style="1" customWidth="1"/>
    <col min="3353" max="3353" width="4.6640625" style="1" customWidth="1"/>
    <col min="3354" max="3354" width="3.6640625" style="1"/>
    <col min="3355" max="3355" width="0" style="1" hidden="1" customWidth="1"/>
    <col min="3356" max="3584" width="3.6640625" style="1"/>
    <col min="3585" max="3585" width="4.33203125" style="1" customWidth="1"/>
    <col min="3586" max="3606" width="3.6640625" style="1" customWidth="1"/>
    <col min="3607" max="3607" width="4.6640625" style="1" customWidth="1"/>
    <col min="3608" max="3608" width="3.6640625" style="1" customWidth="1"/>
    <col min="3609" max="3609" width="4.6640625" style="1" customWidth="1"/>
    <col min="3610" max="3610" width="3.6640625" style="1"/>
    <col min="3611" max="3611" width="0" style="1" hidden="1" customWidth="1"/>
    <col min="3612" max="3840" width="3.6640625" style="1"/>
    <col min="3841" max="3841" width="4.33203125" style="1" customWidth="1"/>
    <col min="3842" max="3862" width="3.6640625" style="1" customWidth="1"/>
    <col min="3863" max="3863" width="4.6640625" style="1" customWidth="1"/>
    <col min="3864" max="3864" width="3.6640625" style="1" customWidth="1"/>
    <col min="3865" max="3865" width="4.6640625" style="1" customWidth="1"/>
    <col min="3866" max="3866" width="3.6640625" style="1"/>
    <col min="3867" max="3867" width="0" style="1" hidden="1" customWidth="1"/>
    <col min="3868" max="4096" width="3.6640625" style="1"/>
    <col min="4097" max="4097" width="4.33203125" style="1" customWidth="1"/>
    <col min="4098" max="4118" width="3.6640625" style="1" customWidth="1"/>
    <col min="4119" max="4119" width="4.6640625" style="1" customWidth="1"/>
    <col min="4120" max="4120" width="3.6640625" style="1" customWidth="1"/>
    <col min="4121" max="4121" width="4.6640625" style="1" customWidth="1"/>
    <col min="4122" max="4122" width="3.6640625" style="1"/>
    <col min="4123" max="4123" width="0" style="1" hidden="1" customWidth="1"/>
    <col min="4124" max="4352" width="3.6640625" style="1"/>
    <col min="4353" max="4353" width="4.33203125" style="1" customWidth="1"/>
    <col min="4354" max="4374" width="3.6640625" style="1" customWidth="1"/>
    <col min="4375" max="4375" width="4.6640625" style="1" customWidth="1"/>
    <col min="4376" max="4376" width="3.6640625" style="1" customWidth="1"/>
    <col min="4377" max="4377" width="4.6640625" style="1" customWidth="1"/>
    <col min="4378" max="4378" width="3.6640625" style="1"/>
    <col min="4379" max="4379" width="0" style="1" hidden="1" customWidth="1"/>
    <col min="4380" max="4608" width="3.6640625" style="1"/>
    <col min="4609" max="4609" width="4.33203125" style="1" customWidth="1"/>
    <col min="4610" max="4630" width="3.6640625" style="1" customWidth="1"/>
    <col min="4631" max="4631" width="4.6640625" style="1" customWidth="1"/>
    <col min="4632" max="4632" width="3.6640625" style="1" customWidth="1"/>
    <col min="4633" max="4633" width="4.6640625" style="1" customWidth="1"/>
    <col min="4634" max="4634" width="3.6640625" style="1"/>
    <col min="4635" max="4635" width="0" style="1" hidden="1" customWidth="1"/>
    <col min="4636" max="4864" width="3.6640625" style="1"/>
    <col min="4865" max="4865" width="4.33203125" style="1" customWidth="1"/>
    <col min="4866" max="4886" width="3.6640625" style="1" customWidth="1"/>
    <col min="4887" max="4887" width="4.6640625" style="1" customWidth="1"/>
    <col min="4888" max="4888" width="3.6640625" style="1" customWidth="1"/>
    <col min="4889" max="4889" width="4.6640625" style="1" customWidth="1"/>
    <col min="4890" max="4890" width="3.6640625" style="1"/>
    <col min="4891" max="4891" width="0" style="1" hidden="1" customWidth="1"/>
    <col min="4892" max="5120" width="3.6640625" style="1"/>
    <col min="5121" max="5121" width="4.33203125" style="1" customWidth="1"/>
    <col min="5122" max="5142" width="3.6640625" style="1" customWidth="1"/>
    <col min="5143" max="5143" width="4.6640625" style="1" customWidth="1"/>
    <col min="5144" max="5144" width="3.6640625" style="1" customWidth="1"/>
    <col min="5145" max="5145" width="4.6640625" style="1" customWidth="1"/>
    <col min="5146" max="5146" width="3.6640625" style="1"/>
    <col min="5147" max="5147" width="0" style="1" hidden="1" customWidth="1"/>
    <col min="5148" max="5376" width="3.6640625" style="1"/>
    <col min="5377" max="5377" width="4.33203125" style="1" customWidth="1"/>
    <col min="5378" max="5398" width="3.6640625" style="1" customWidth="1"/>
    <col min="5399" max="5399" width="4.6640625" style="1" customWidth="1"/>
    <col min="5400" max="5400" width="3.6640625" style="1" customWidth="1"/>
    <col min="5401" max="5401" width="4.6640625" style="1" customWidth="1"/>
    <col min="5402" max="5402" width="3.6640625" style="1"/>
    <col min="5403" max="5403" width="0" style="1" hidden="1" customWidth="1"/>
    <col min="5404" max="5632" width="3.6640625" style="1"/>
    <col min="5633" max="5633" width="4.33203125" style="1" customWidth="1"/>
    <col min="5634" max="5654" width="3.6640625" style="1" customWidth="1"/>
    <col min="5655" max="5655" width="4.6640625" style="1" customWidth="1"/>
    <col min="5656" max="5656" width="3.6640625" style="1" customWidth="1"/>
    <col min="5657" max="5657" width="4.6640625" style="1" customWidth="1"/>
    <col min="5658" max="5658" width="3.6640625" style="1"/>
    <col min="5659" max="5659" width="0" style="1" hidden="1" customWidth="1"/>
    <col min="5660" max="5888" width="3.6640625" style="1"/>
    <col min="5889" max="5889" width="4.33203125" style="1" customWidth="1"/>
    <col min="5890" max="5910" width="3.6640625" style="1" customWidth="1"/>
    <col min="5911" max="5911" width="4.6640625" style="1" customWidth="1"/>
    <col min="5912" max="5912" width="3.6640625" style="1" customWidth="1"/>
    <col min="5913" max="5913" width="4.6640625" style="1" customWidth="1"/>
    <col min="5914" max="5914" width="3.6640625" style="1"/>
    <col min="5915" max="5915" width="0" style="1" hidden="1" customWidth="1"/>
    <col min="5916" max="6144" width="3.6640625" style="1"/>
    <col min="6145" max="6145" width="4.33203125" style="1" customWidth="1"/>
    <col min="6146" max="6166" width="3.6640625" style="1" customWidth="1"/>
    <col min="6167" max="6167" width="4.6640625" style="1" customWidth="1"/>
    <col min="6168" max="6168" width="3.6640625" style="1" customWidth="1"/>
    <col min="6169" max="6169" width="4.6640625" style="1" customWidth="1"/>
    <col min="6170" max="6170" width="3.6640625" style="1"/>
    <col min="6171" max="6171" width="0" style="1" hidden="1" customWidth="1"/>
    <col min="6172" max="6400" width="3.6640625" style="1"/>
    <col min="6401" max="6401" width="4.33203125" style="1" customWidth="1"/>
    <col min="6402" max="6422" width="3.6640625" style="1" customWidth="1"/>
    <col min="6423" max="6423" width="4.6640625" style="1" customWidth="1"/>
    <col min="6424" max="6424" width="3.6640625" style="1" customWidth="1"/>
    <col min="6425" max="6425" width="4.6640625" style="1" customWidth="1"/>
    <col min="6426" max="6426" width="3.6640625" style="1"/>
    <col min="6427" max="6427" width="0" style="1" hidden="1" customWidth="1"/>
    <col min="6428" max="6656" width="3.6640625" style="1"/>
    <col min="6657" max="6657" width="4.33203125" style="1" customWidth="1"/>
    <col min="6658" max="6678" width="3.6640625" style="1" customWidth="1"/>
    <col min="6679" max="6679" width="4.6640625" style="1" customWidth="1"/>
    <col min="6680" max="6680" width="3.6640625" style="1" customWidth="1"/>
    <col min="6681" max="6681" width="4.6640625" style="1" customWidth="1"/>
    <col min="6682" max="6682" width="3.6640625" style="1"/>
    <col min="6683" max="6683" width="0" style="1" hidden="1" customWidth="1"/>
    <col min="6684" max="6912" width="3.6640625" style="1"/>
    <col min="6913" max="6913" width="4.33203125" style="1" customWidth="1"/>
    <col min="6914" max="6934" width="3.6640625" style="1" customWidth="1"/>
    <col min="6935" max="6935" width="4.6640625" style="1" customWidth="1"/>
    <col min="6936" max="6936" width="3.6640625" style="1" customWidth="1"/>
    <col min="6937" max="6937" width="4.6640625" style="1" customWidth="1"/>
    <col min="6938" max="6938" width="3.6640625" style="1"/>
    <col min="6939" max="6939" width="0" style="1" hidden="1" customWidth="1"/>
    <col min="6940" max="7168" width="3.6640625" style="1"/>
    <col min="7169" max="7169" width="4.33203125" style="1" customWidth="1"/>
    <col min="7170" max="7190" width="3.6640625" style="1" customWidth="1"/>
    <col min="7191" max="7191" width="4.6640625" style="1" customWidth="1"/>
    <col min="7192" max="7192" width="3.6640625" style="1" customWidth="1"/>
    <col min="7193" max="7193" width="4.6640625" style="1" customWidth="1"/>
    <col min="7194" max="7194" width="3.6640625" style="1"/>
    <col min="7195" max="7195" width="0" style="1" hidden="1" customWidth="1"/>
    <col min="7196" max="7424" width="3.6640625" style="1"/>
    <col min="7425" max="7425" width="4.33203125" style="1" customWidth="1"/>
    <col min="7426" max="7446" width="3.6640625" style="1" customWidth="1"/>
    <col min="7447" max="7447" width="4.6640625" style="1" customWidth="1"/>
    <col min="7448" max="7448" width="3.6640625" style="1" customWidth="1"/>
    <col min="7449" max="7449" width="4.6640625" style="1" customWidth="1"/>
    <col min="7450" max="7450" width="3.6640625" style="1"/>
    <col min="7451" max="7451" width="0" style="1" hidden="1" customWidth="1"/>
    <col min="7452" max="7680" width="3.6640625" style="1"/>
    <col min="7681" max="7681" width="4.33203125" style="1" customWidth="1"/>
    <col min="7682" max="7702" width="3.6640625" style="1" customWidth="1"/>
    <col min="7703" max="7703" width="4.6640625" style="1" customWidth="1"/>
    <col min="7704" max="7704" width="3.6640625" style="1" customWidth="1"/>
    <col min="7705" max="7705" width="4.6640625" style="1" customWidth="1"/>
    <col min="7706" max="7706" width="3.6640625" style="1"/>
    <col min="7707" max="7707" width="0" style="1" hidden="1" customWidth="1"/>
    <col min="7708" max="7936" width="3.6640625" style="1"/>
    <col min="7937" max="7937" width="4.33203125" style="1" customWidth="1"/>
    <col min="7938" max="7958" width="3.6640625" style="1" customWidth="1"/>
    <col min="7959" max="7959" width="4.6640625" style="1" customWidth="1"/>
    <col min="7960" max="7960" width="3.6640625" style="1" customWidth="1"/>
    <col min="7961" max="7961" width="4.6640625" style="1" customWidth="1"/>
    <col min="7962" max="7962" width="3.6640625" style="1"/>
    <col min="7963" max="7963" width="0" style="1" hidden="1" customWidth="1"/>
    <col min="7964" max="8192" width="3.6640625" style="1"/>
    <col min="8193" max="8193" width="4.33203125" style="1" customWidth="1"/>
    <col min="8194" max="8214" width="3.6640625" style="1" customWidth="1"/>
    <col min="8215" max="8215" width="4.6640625" style="1" customWidth="1"/>
    <col min="8216" max="8216" width="3.6640625" style="1" customWidth="1"/>
    <col min="8217" max="8217" width="4.6640625" style="1" customWidth="1"/>
    <col min="8218" max="8218" width="3.6640625" style="1"/>
    <col min="8219" max="8219" width="0" style="1" hidden="1" customWidth="1"/>
    <col min="8220" max="8448" width="3.6640625" style="1"/>
    <col min="8449" max="8449" width="4.33203125" style="1" customWidth="1"/>
    <col min="8450" max="8470" width="3.6640625" style="1" customWidth="1"/>
    <col min="8471" max="8471" width="4.6640625" style="1" customWidth="1"/>
    <col min="8472" max="8472" width="3.6640625" style="1" customWidth="1"/>
    <col min="8473" max="8473" width="4.6640625" style="1" customWidth="1"/>
    <col min="8474" max="8474" width="3.6640625" style="1"/>
    <col min="8475" max="8475" width="0" style="1" hidden="1" customWidth="1"/>
    <col min="8476" max="8704" width="3.6640625" style="1"/>
    <col min="8705" max="8705" width="4.33203125" style="1" customWidth="1"/>
    <col min="8706" max="8726" width="3.6640625" style="1" customWidth="1"/>
    <col min="8727" max="8727" width="4.6640625" style="1" customWidth="1"/>
    <col min="8728" max="8728" width="3.6640625" style="1" customWidth="1"/>
    <col min="8729" max="8729" width="4.6640625" style="1" customWidth="1"/>
    <col min="8730" max="8730" width="3.6640625" style="1"/>
    <col min="8731" max="8731" width="0" style="1" hidden="1" customWidth="1"/>
    <col min="8732" max="8960" width="3.6640625" style="1"/>
    <col min="8961" max="8961" width="4.33203125" style="1" customWidth="1"/>
    <col min="8962" max="8982" width="3.6640625" style="1" customWidth="1"/>
    <col min="8983" max="8983" width="4.6640625" style="1" customWidth="1"/>
    <col min="8984" max="8984" width="3.6640625" style="1" customWidth="1"/>
    <col min="8985" max="8985" width="4.6640625" style="1" customWidth="1"/>
    <col min="8986" max="8986" width="3.6640625" style="1"/>
    <col min="8987" max="8987" width="0" style="1" hidden="1" customWidth="1"/>
    <col min="8988" max="9216" width="3.6640625" style="1"/>
    <col min="9217" max="9217" width="4.33203125" style="1" customWidth="1"/>
    <col min="9218" max="9238" width="3.6640625" style="1" customWidth="1"/>
    <col min="9239" max="9239" width="4.6640625" style="1" customWidth="1"/>
    <col min="9240" max="9240" width="3.6640625" style="1" customWidth="1"/>
    <col min="9241" max="9241" width="4.6640625" style="1" customWidth="1"/>
    <col min="9242" max="9242" width="3.6640625" style="1"/>
    <col min="9243" max="9243" width="0" style="1" hidden="1" customWidth="1"/>
    <col min="9244" max="9472" width="3.6640625" style="1"/>
    <col min="9473" max="9473" width="4.33203125" style="1" customWidth="1"/>
    <col min="9474" max="9494" width="3.6640625" style="1" customWidth="1"/>
    <col min="9495" max="9495" width="4.6640625" style="1" customWidth="1"/>
    <col min="9496" max="9496" width="3.6640625" style="1" customWidth="1"/>
    <col min="9497" max="9497" width="4.6640625" style="1" customWidth="1"/>
    <col min="9498" max="9498" width="3.6640625" style="1"/>
    <col min="9499" max="9499" width="0" style="1" hidden="1" customWidth="1"/>
    <col min="9500" max="9728" width="3.6640625" style="1"/>
    <col min="9729" max="9729" width="4.33203125" style="1" customWidth="1"/>
    <col min="9730" max="9750" width="3.6640625" style="1" customWidth="1"/>
    <col min="9751" max="9751" width="4.6640625" style="1" customWidth="1"/>
    <col min="9752" max="9752" width="3.6640625" style="1" customWidth="1"/>
    <col min="9753" max="9753" width="4.6640625" style="1" customWidth="1"/>
    <col min="9754" max="9754" width="3.6640625" style="1"/>
    <col min="9755" max="9755" width="0" style="1" hidden="1" customWidth="1"/>
    <col min="9756" max="9984" width="3.6640625" style="1"/>
    <col min="9985" max="9985" width="4.33203125" style="1" customWidth="1"/>
    <col min="9986" max="10006" width="3.6640625" style="1" customWidth="1"/>
    <col min="10007" max="10007" width="4.6640625" style="1" customWidth="1"/>
    <col min="10008" max="10008" width="3.6640625" style="1" customWidth="1"/>
    <col min="10009" max="10009" width="4.6640625" style="1" customWidth="1"/>
    <col min="10010" max="10010" width="3.6640625" style="1"/>
    <col min="10011" max="10011" width="0" style="1" hidden="1" customWidth="1"/>
    <col min="10012" max="10240" width="3.6640625" style="1"/>
    <col min="10241" max="10241" width="4.33203125" style="1" customWidth="1"/>
    <col min="10242" max="10262" width="3.6640625" style="1" customWidth="1"/>
    <col min="10263" max="10263" width="4.6640625" style="1" customWidth="1"/>
    <col min="10264" max="10264" width="3.6640625" style="1" customWidth="1"/>
    <col min="10265" max="10265" width="4.6640625" style="1" customWidth="1"/>
    <col min="10266" max="10266" width="3.6640625" style="1"/>
    <col min="10267" max="10267" width="0" style="1" hidden="1" customWidth="1"/>
    <col min="10268" max="10496" width="3.6640625" style="1"/>
    <col min="10497" max="10497" width="4.33203125" style="1" customWidth="1"/>
    <col min="10498" max="10518" width="3.6640625" style="1" customWidth="1"/>
    <col min="10519" max="10519" width="4.6640625" style="1" customWidth="1"/>
    <col min="10520" max="10520" width="3.6640625" style="1" customWidth="1"/>
    <col min="10521" max="10521" width="4.6640625" style="1" customWidth="1"/>
    <col min="10522" max="10522" width="3.6640625" style="1"/>
    <col min="10523" max="10523" width="0" style="1" hidden="1" customWidth="1"/>
    <col min="10524" max="10752" width="3.6640625" style="1"/>
    <col min="10753" max="10753" width="4.33203125" style="1" customWidth="1"/>
    <col min="10754" max="10774" width="3.6640625" style="1" customWidth="1"/>
    <col min="10775" max="10775" width="4.6640625" style="1" customWidth="1"/>
    <col min="10776" max="10776" width="3.6640625" style="1" customWidth="1"/>
    <col min="10777" max="10777" width="4.6640625" style="1" customWidth="1"/>
    <col min="10778" max="10778" width="3.6640625" style="1"/>
    <col min="10779" max="10779" width="0" style="1" hidden="1" customWidth="1"/>
    <col min="10780" max="11008" width="3.6640625" style="1"/>
    <col min="11009" max="11009" width="4.33203125" style="1" customWidth="1"/>
    <col min="11010" max="11030" width="3.6640625" style="1" customWidth="1"/>
    <col min="11031" max="11031" width="4.6640625" style="1" customWidth="1"/>
    <col min="11032" max="11032" width="3.6640625" style="1" customWidth="1"/>
    <col min="11033" max="11033" width="4.6640625" style="1" customWidth="1"/>
    <col min="11034" max="11034" width="3.6640625" style="1"/>
    <col min="11035" max="11035" width="0" style="1" hidden="1" customWidth="1"/>
    <col min="11036" max="11264" width="3.6640625" style="1"/>
    <col min="11265" max="11265" width="4.33203125" style="1" customWidth="1"/>
    <col min="11266" max="11286" width="3.6640625" style="1" customWidth="1"/>
    <col min="11287" max="11287" width="4.6640625" style="1" customWidth="1"/>
    <col min="11288" max="11288" width="3.6640625" style="1" customWidth="1"/>
    <col min="11289" max="11289" width="4.6640625" style="1" customWidth="1"/>
    <col min="11290" max="11290" width="3.6640625" style="1"/>
    <col min="11291" max="11291" width="0" style="1" hidden="1" customWidth="1"/>
    <col min="11292" max="11520" width="3.6640625" style="1"/>
    <col min="11521" max="11521" width="4.33203125" style="1" customWidth="1"/>
    <col min="11522" max="11542" width="3.6640625" style="1" customWidth="1"/>
    <col min="11543" max="11543" width="4.6640625" style="1" customWidth="1"/>
    <col min="11544" max="11544" width="3.6640625" style="1" customWidth="1"/>
    <col min="11545" max="11545" width="4.6640625" style="1" customWidth="1"/>
    <col min="11546" max="11546" width="3.6640625" style="1"/>
    <col min="11547" max="11547" width="0" style="1" hidden="1" customWidth="1"/>
    <col min="11548" max="11776" width="3.6640625" style="1"/>
    <col min="11777" max="11777" width="4.33203125" style="1" customWidth="1"/>
    <col min="11778" max="11798" width="3.6640625" style="1" customWidth="1"/>
    <col min="11799" max="11799" width="4.6640625" style="1" customWidth="1"/>
    <col min="11800" max="11800" width="3.6640625" style="1" customWidth="1"/>
    <col min="11801" max="11801" width="4.6640625" style="1" customWidth="1"/>
    <col min="11802" max="11802" width="3.6640625" style="1"/>
    <col min="11803" max="11803" width="0" style="1" hidden="1" customWidth="1"/>
    <col min="11804" max="12032" width="3.6640625" style="1"/>
    <col min="12033" max="12033" width="4.33203125" style="1" customWidth="1"/>
    <col min="12034" max="12054" width="3.6640625" style="1" customWidth="1"/>
    <col min="12055" max="12055" width="4.6640625" style="1" customWidth="1"/>
    <col min="12056" max="12056" width="3.6640625" style="1" customWidth="1"/>
    <col min="12057" max="12057" width="4.6640625" style="1" customWidth="1"/>
    <col min="12058" max="12058" width="3.6640625" style="1"/>
    <col min="12059" max="12059" width="0" style="1" hidden="1" customWidth="1"/>
    <col min="12060" max="12288" width="3.6640625" style="1"/>
    <col min="12289" max="12289" width="4.33203125" style="1" customWidth="1"/>
    <col min="12290" max="12310" width="3.6640625" style="1" customWidth="1"/>
    <col min="12311" max="12311" width="4.6640625" style="1" customWidth="1"/>
    <col min="12312" max="12312" width="3.6640625" style="1" customWidth="1"/>
    <col min="12313" max="12313" width="4.6640625" style="1" customWidth="1"/>
    <col min="12314" max="12314" width="3.6640625" style="1"/>
    <col min="12315" max="12315" width="0" style="1" hidden="1" customWidth="1"/>
    <col min="12316" max="12544" width="3.6640625" style="1"/>
    <col min="12545" max="12545" width="4.33203125" style="1" customWidth="1"/>
    <col min="12546" max="12566" width="3.6640625" style="1" customWidth="1"/>
    <col min="12567" max="12567" width="4.6640625" style="1" customWidth="1"/>
    <col min="12568" max="12568" width="3.6640625" style="1" customWidth="1"/>
    <col min="12569" max="12569" width="4.6640625" style="1" customWidth="1"/>
    <col min="12570" max="12570" width="3.6640625" style="1"/>
    <col min="12571" max="12571" width="0" style="1" hidden="1" customWidth="1"/>
    <col min="12572" max="12800" width="3.6640625" style="1"/>
    <col min="12801" max="12801" width="4.33203125" style="1" customWidth="1"/>
    <col min="12802" max="12822" width="3.6640625" style="1" customWidth="1"/>
    <col min="12823" max="12823" width="4.6640625" style="1" customWidth="1"/>
    <col min="12824" max="12824" width="3.6640625" style="1" customWidth="1"/>
    <col min="12825" max="12825" width="4.6640625" style="1" customWidth="1"/>
    <col min="12826" max="12826" width="3.6640625" style="1"/>
    <col min="12827" max="12827" width="0" style="1" hidden="1" customWidth="1"/>
    <col min="12828" max="13056" width="3.6640625" style="1"/>
    <col min="13057" max="13057" width="4.33203125" style="1" customWidth="1"/>
    <col min="13058" max="13078" width="3.6640625" style="1" customWidth="1"/>
    <col min="13079" max="13079" width="4.6640625" style="1" customWidth="1"/>
    <col min="13080" max="13080" width="3.6640625" style="1" customWidth="1"/>
    <col min="13081" max="13081" width="4.6640625" style="1" customWidth="1"/>
    <col min="13082" max="13082" width="3.6640625" style="1"/>
    <col min="13083" max="13083" width="0" style="1" hidden="1" customWidth="1"/>
    <col min="13084" max="13312" width="3.6640625" style="1"/>
    <col min="13313" max="13313" width="4.33203125" style="1" customWidth="1"/>
    <col min="13314" max="13334" width="3.6640625" style="1" customWidth="1"/>
    <col min="13335" max="13335" width="4.6640625" style="1" customWidth="1"/>
    <col min="13336" max="13336" width="3.6640625" style="1" customWidth="1"/>
    <col min="13337" max="13337" width="4.6640625" style="1" customWidth="1"/>
    <col min="13338" max="13338" width="3.6640625" style="1"/>
    <col min="13339" max="13339" width="0" style="1" hidden="1" customWidth="1"/>
    <col min="13340" max="13568" width="3.6640625" style="1"/>
    <col min="13569" max="13569" width="4.33203125" style="1" customWidth="1"/>
    <col min="13570" max="13590" width="3.6640625" style="1" customWidth="1"/>
    <col min="13591" max="13591" width="4.6640625" style="1" customWidth="1"/>
    <col min="13592" max="13592" width="3.6640625" style="1" customWidth="1"/>
    <col min="13593" max="13593" width="4.6640625" style="1" customWidth="1"/>
    <col min="13594" max="13594" width="3.6640625" style="1"/>
    <col min="13595" max="13595" width="0" style="1" hidden="1" customWidth="1"/>
    <col min="13596" max="13824" width="3.6640625" style="1"/>
    <col min="13825" max="13825" width="4.33203125" style="1" customWidth="1"/>
    <col min="13826" max="13846" width="3.6640625" style="1" customWidth="1"/>
    <col min="13847" max="13847" width="4.6640625" style="1" customWidth="1"/>
    <col min="13848" max="13848" width="3.6640625" style="1" customWidth="1"/>
    <col min="13849" max="13849" width="4.6640625" style="1" customWidth="1"/>
    <col min="13850" max="13850" width="3.6640625" style="1"/>
    <col min="13851" max="13851" width="0" style="1" hidden="1" customWidth="1"/>
    <col min="13852" max="14080" width="3.6640625" style="1"/>
    <col min="14081" max="14081" width="4.33203125" style="1" customWidth="1"/>
    <col min="14082" max="14102" width="3.6640625" style="1" customWidth="1"/>
    <col min="14103" max="14103" width="4.6640625" style="1" customWidth="1"/>
    <col min="14104" max="14104" width="3.6640625" style="1" customWidth="1"/>
    <col min="14105" max="14105" width="4.6640625" style="1" customWidth="1"/>
    <col min="14106" max="14106" width="3.6640625" style="1"/>
    <col min="14107" max="14107" width="0" style="1" hidden="1" customWidth="1"/>
    <col min="14108" max="14336" width="3.6640625" style="1"/>
    <col min="14337" max="14337" width="4.33203125" style="1" customWidth="1"/>
    <col min="14338" max="14358" width="3.6640625" style="1" customWidth="1"/>
    <col min="14359" max="14359" width="4.6640625" style="1" customWidth="1"/>
    <col min="14360" max="14360" width="3.6640625" style="1" customWidth="1"/>
    <col min="14361" max="14361" width="4.6640625" style="1" customWidth="1"/>
    <col min="14362" max="14362" width="3.6640625" style="1"/>
    <col min="14363" max="14363" width="0" style="1" hidden="1" customWidth="1"/>
    <col min="14364" max="14592" width="3.6640625" style="1"/>
    <col min="14593" max="14593" width="4.33203125" style="1" customWidth="1"/>
    <col min="14594" max="14614" width="3.6640625" style="1" customWidth="1"/>
    <col min="14615" max="14615" width="4.6640625" style="1" customWidth="1"/>
    <col min="14616" max="14616" width="3.6640625" style="1" customWidth="1"/>
    <col min="14617" max="14617" width="4.6640625" style="1" customWidth="1"/>
    <col min="14618" max="14618" width="3.6640625" style="1"/>
    <col min="14619" max="14619" width="0" style="1" hidden="1" customWidth="1"/>
    <col min="14620" max="14848" width="3.6640625" style="1"/>
    <col min="14849" max="14849" width="4.33203125" style="1" customWidth="1"/>
    <col min="14850" max="14870" width="3.6640625" style="1" customWidth="1"/>
    <col min="14871" max="14871" width="4.6640625" style="1" customWidth="1"/>
    <col min="14872" max="14872" width="3.6640625" style="1" customWidth="1"/>
    <col min="14873" max="14873" width="4.6640625" style="1" customWidth="1"/>
    <col min="14874" max="14874" width="3.6640625" style="1"/>
    <col min="14875" max="14875" width="0" style="1" hidden="1" customWidth="1"/>
    <col min="14876" max="15104" width="3.6640625" style="1"/>
    <col min="15105" max="15105" width="4.33203125" style="1" customWidth="1"/>
    <col min="15106" max="15126" width="3.6640625" style="1" customWidth="1"/>
    <col min="15127" max="15127" width="4.6640625" style="1" customWidth="1"/>
    <col min="15128" max="15128" width="3.6640625" style="1" customWidth="1"/>
    <col min="15129" max="15129" width="4.6640625" style="1" customWidth="1"/>
    <col min="15130" max="15130" width="3.6640625" style="1"/>
    <col min="15131" max="15131" width="0" style="1" hidden="1" customWidth="1"/>
    <col min="15132" max="15360" width="3.6640625" style="1"/>
    <col min="15361" max="15361" width="4.33203125" style="1" customWidth="1"/>
    <col min="15362" max="15382" width="3.6640625" style="1" customWidth="1"/>
    <col min="15383" max="15383" width="4.6640625" style="1" customWidth="1"/>
    <col min="15384" max="15384" width="3.6640625" style="1" customWidth="1"/>
    <col min="15385" max="15385" width="4.6640625" style="1" customWidth="1"/>
    <col min="15386" max="15386" width="3.6640625" style="1"/>
    <col min="15387" max="15387" width="0" style="1" hidden="1" customWidth="1"/>
    <col min="15388" max="15616" width="3.6640625" style="1"/>
    <col min="15617" max="15617" width="4.33203125" style="1" customWidth="1"/>
    <col min="15618" max="15638" width="3.6640625" style="1" customWidth="1"/>
    <col min="15639" max="15639" width="4.6640625" style="1" customWidth="1"/>
    <col min="15640" max="15640" width="3.6640625" style="1" customWidth="1"/>
    <col min="15641" max="15641" width="4.6640625" style="1" customWidth="1"/>
    <col min="15642" max="15642" width="3.6640625" style="1"/>
    <col min="15643" max="15643" width="0" style="1" hidden="1" customWidth="1"/>
    <col min="15644" max="15872" width="3.6640625" style="1"/>
    <col min="15873" max="15873" width="4.33203125" style="1" customWidth="1"/>
    <col min="15874" max="15894" width="3.6640625" style="1" customWidth="1"/>
    <col min="15895" max="15895" width="4.6640625" style="1" customWidth="1"/>
    <col min="15896" max="15896" width="3.6640625" style="1" customWidth="1"/>
    <col min="15897" max="15897" width="4.6640625" style="1" customWidth="1"/>
    <col min="15898" max="15898" width="3.6640625" style="1"/>
    <col min="15899" max="15899" width="0" style="1" hidden="1" customWidth="1"/>
    <col min="15900" max="16128" width="3.6640625" style="1"/>
    <col min="16129" max="16129" width="4.33203125" style="1" customWidth="1"/>
    <col min="16130" max="16150" width="3.6640625" style="1" customWidth="1"/>
    <col min="16151" max="16151" width="4.6640625" style="1" customWidth="1"/>
    <col min="16152" max="16152" width="3.6640625" style="1" customWidth="1"/>
    <col min="16153" max="16153" width="4.6640625" style="1" customWidth="1"/>
    <col min="16154" max="16154" width="3.6640625" style="1"/>
    <col min="16155" max="16155" width="0" style="1" hidden="1" customWidth="1"/>
    <col min="16156" max="16384" width="3.6640625" style="1"/>
  </cols>
  <sheetData>
    <row r="1" spans="1:27" ht="18.75" customHeight="1">
      <c r="B1" s="298"/>
      <c r="AA1" s="1" t="s">
        <v>183</v>
      </c>
    </row>
    <row r="2" spans="1:27" ht="9" customHeight="1"/>
    <row r="3" spans="1:27" ht="18.75" customHeight="1">
      <c r="A3" s="846" t="s">
        <v>184</v>
      </c>
      <c r="B3" s="846"/>
      <c r="C3" s="846"/>
      <c r="D3" s="846"/>
      <c r="E3" s="846"/>
      <c r="F3" s="846"/>
      <c r="G3" s="846"/>
      <c r="H3" s="846"/>
      <c r="I3" s="846"/>
      <c r="J3" s="846"/>
      <c r="K3" s="846"/>
      <c r="L3" s="846"/>
      <c r="M3" s="846"/>
      <c r="N3" s="846"/>
      <c r="O3" s="846"/>
      <c r="P3" s="846"/>
      <c r="Q3" s="846"/>
      <c r="R3" s="846"/>
      <c r="S3" s="846"/>
      <c r="T3" s="846"/>
      <c r="U3" s="846"/>
      <c r="V3" s="846"/>
      <c r="W3" s="846"/>
      <c r="X3" s="846"/>
      <c r="Y3" s="846"/>
    </row>
    <row r="4" spans="1:27" ht="9" customHeight="1"/>
    <row r="5" spans="1:27" ht="18.75" customHeight="1">
      <c r="N5" s="73" t="s">
        <v>185</v>
      </c>
    </row>
    <row r="6" spans="1:27" ht="18.75" customHeight="1">
      <c r="N6" s="847"/>
      <c r="O6" s="847"/>
      <c r="P6" s="847"/>
      <c r="Q6" s="847"/>
      <c r="R6" s="847"/>
      <c r="S6" s="847"/>
      <c r="T6" s="847"/>
      <c r="U6" s="847"/>
      <c r="V6" s="847"/>
      <c r="W6" s="847"/>
      <c r="X6" s="847"/>
      <c r="Y6" s="847"/>
    </row>
    <row r="7" spans="1:27" ht="18.75" customHeight="1">
      <c r="N7" s="19"/>
      <c r="O7" s="19"/>
      <c r="P7" s="19"/>
      <c r="Q7" s="19"/>
      <c r="R7" s="19"/>
      <c r="S7" s="19"/>
      <c r="T7" s="19"/>
      <c r="U7" s="19"/>
      <c r="V7" s="19"/>
      <c r="W7" s="19"/>
      <c r="X7" s="19"/>
      <c r="Y7" s="19"/>
    </row>
    <row r="8" spans="1:27" ht="15" customHeight="1">
      <c r="C8" s="849" t="s">
        <v>186</v>
      </c>
      <c r="D8" s="849"/>
      <c r="E8" s="849"/>
      <c r="F8" s="849"/>
      <c r="G8" s="849"/>
      <c r="H8" s="849"/>
      <c r="I8" s="849"/>
      <c r="J8" s="849"/>
      <c r="K8" s="277"/>
      <c r="L8" s="848"/>
      <c r="M8" s="848"/>
      <c r="N8" s="849" t="s">
        <v>187</v>
      </c>
      <c r="O8" s="849"/>
    </row>
    <row r="9" spans="1:27" ht="30" customHeight="1">
      <c r="C9" s="844" t="s">
        <v>188</v>
      </c>
      <c r="D9" s="844"/>
      <c r="E9" s="844"/>
      <c r="F9" s="844"/>
      <c r="G9" s="844"/>
      <c r="H9" s="844"/>
      <c r="I9" s="844"/>
      <c r="J9" s="844"/>
      <c r="K9" s="844"/>
      <c r="L9" s="844"/>
      <c r="M9" s="844"/>
      <c r="N9" s="844"/>
      <c r="O9" s="844"/>
      <c r="P9" s="844"/>
      <c r="Q9" s="844"/>
      <c r="R9" s="844"/>
      <c r="S9" s="844"/>
      <c r="T9" s="844"/>
      <c r="U9" s="844"/>
      <c r="V9" s="844"/>
      <c r="W9" s="844"/>
      <c r="X9" s="844"/>
    </row>
    <row r="10" spans="1:27" ht="15" customHeight="1"/>
    <row r="11" spans="1:27" ht="15" customHeight="1">
      <c r="C11" s="1" t="s">
        <v>189</v>
      </c>
      <c r="H11" s="73"/>
      <c r="I11" s="73"/>
      <c r="J11" s="73"/>
      <c r="K11" s="73"/>
      <c r="L11" s="73"/>
      <c r="M11" s="73"/>
      <c r="N11" s="73"/>
      <c r="O11" s="73"/>
      <c r="P11" s="73"/>
      <c r="Q11" s="73"/>
      <c r="R11" s="73"/>
      <c r="S11" s="73"/>
      <c r="T11" s="18" t="s">
        <v>190</v>
      </c>
      <c r="U11" s="837">
        <f>IF(AND(L8&gt;=1,L8&lt;8),ROUNDDOWN(E16*P16,0),IF(AND(L8&gt;=8,L8&lt;15),ROUNDDOWN(E19*P19,0),IF(AND(L8&gt;=15,L8&lt;22),ROUNDDOWN(E22*P22,0),0)))</f>
        <v>0</v>
      </c>
      <c r="V11" s="837"/>
      <c r="W11" s="837"/>
      <c r="X11" s="837"/>
      <c r="Y11" s="1" t="s">
        <v>191</v>
      </c>
    </row>
    <row r="12" spans="1:27" ht="18" customHeight="1">
      <c r="D12" s="844" t="s">
        <v>192</v>
      </c>
      <c r="E12" s="844"/>
      <c r="F12" s="844"/>
      <c r="G12" s="844"/>
      <c r="H12" s="844"/>
      <c r="I12" s="844"/>
      <c r="J12" s="844"/>
      <c r="K12" s="844"/>
      <c r="L12" s="844"/>
      <c r="M12" s="844"/>
      <c r="N12" s="844"/>
      <c r="O12" s="844"/>
      <c r="P12" s="844"/>
      <c r="Q12" s="844"/>
      <c r="R12" s="844"/>
      <c r="S12" s="844"/>
      <c r="T12" s="844"/>
      <c r="U12" s="844"/>
      <c r="V12" s="844"/>
      <c r="W12" s="844"/>
      <c r="X12" s="844"/>
      <c r="Y12" s="844"/>
    </row>
    <row r="13" spans="1:27" ht="18" customHeight="1">
      <c r="D13" s="844"/>
      <c r="E13" s="844"/>
      <c r="F13" s="844"/>
      <c r="G13" s="844"/>
      <c r="H13" s="844"/>
      <c r="I13" s="844"/>
      <c r="J13" s="844"/>
      <c r="K13" s="844"/>
      <c r="L13" s="844"/>
      <c r="M13" s="844"/>
      <c r="N13" s="844"/>
      <c r="O13" s="844"/>
      <c r="P13" s="844"/>
      <c r="Q13" s="844"/>
      <c r="R13" s="844"/>
      <c r="S13" s="844"/>
      <c r="T13" s="844"/>
      <c r="U13" s="844"/>
      <c r="V13" s="844"/>
      <c r="W13" s="844"/>
      <c r="X13" s="844"/>
      <c r="Y13" s="844"/>
    </row>
    <row r="14" spans="1:27" ht="9" customHeight="1">
      <c r="I14" s="19"/>
      <c r="J14" s="19"/>
      <c r="T14" s="18"/>
      <c r="U14" s="247"/>
      <c r="V14" s="247"/>
      <c r="W14" s="247"/>
      <c r="X14" s="247"/>
    </row>
    <row r="15" spans="1:27" ht="18" customHeight="1">
      <c r="B15" s="17"/>
      <c r="D15" s="845" t="s">
        <v>193</v>
      </c>
      <c r="E15" s="845"/>
      <c r="F15" s="845"/>
      <c r="G15" s="845"/>
      <c r="H15" s="845"/>
      <c r="I15" s="845"/>
      <c r="J15" s="845"/>
      <c r="K15" s="845"/>
      <c r="L15" s="845"/>
      <c r="M15" s="845"/>
      <c r="N15" s="845"/>
      <c r="O15" s="845"/>
      <c r="P15" s="845"/>
      <c r="Q15" s="845"/>
      <c r="R15" s="845"/>
      <c r="S15" s="845"/>
      <c r="T15" s="845"/>
      <c r="U15" s="48"/>
      <c r="V15" s="48"/>
      <c r="W15" s="48"/>
      <c r="X15" s="48"/>
    </row>
    <row r="16" spans="1:27" ht="18" customHeight="1">
      <c r="B16" s="850"/>
      <c r="C16" s="851"/>
      <c r="D16" s="18"/>
      <c r="E16" s="852">
        <v>5175</v>
      </c>
      <c r="F16" s="843"/>
      <c r="G16" s="843"/>
      <c r="H16" s="1" t="s">
        <v>194</v>
      </c>
      <c r="J16" s="19" t="s">
        <v>195</v>
      </c>
      <c r="K16" s="19"/>
      <c r="L16" s="838" t="s">
        <v>196</v>
      </c>
      <c r="M16" s="838"/>
      <c r="N16" s="838"/>
      <c r="O16" s="838"/>
      <c r="P16" s="849"/>
      <c r="Q16" s="849"/>
      <c r="R16" s="849" t="s">
        <v>197</v>
      </c>
      <c r="S16" s="849"/>
      <c r="T16" s="18"/>
      <c r="U16" s="48"/>
      <c r="V16" s="48"/>
      <c r="W16" s="48"/>
      <c r="X16" s="48"/>
    </row>
    <row r="17" spans="1:25" ht="9" customHeight="1">
      <c r="B17" s="15"/>
      <c r="C17" s="15"/>
      <c r="D17" s="18"/>
      <c r="E17" s="129"/>
      <c r="F17" s="129"/>
      <c r="G17" s="129"/>
      <c r="K17" s="19"/>
      <c r="M17" s="20"/>
      <c r="N17" s="20"/>
      <c r="O17" s="20"/>
      <c r="P17" s="20"/>
      <c r="Q17" s="129"/>
      <c r="R17" s="129"/>
      <c r="T17" s="18"/>
      <c r="U17" s="48"/>
      <c r="V17" s="48"/>
      <c r="W17" s="48"/>
      <c r="X17" s="48"/>
    </row>
    <row r="18" spans="1:25" ht="18" customHeight="1">
      <c r="B18" s="17"/>
      <c r="D18" s="845" t="s">
        <v>198</v>
      </c>
      <c r="E18" s="845"/>
      <c r="F18" s="845"/>
      <c r="G18" s="845"/>
      <c r="H18" s="845"/>
      <c r="I18" s="845"/>
      <c r="J18" s="845"/>
      <c r="K18" s="845"/>
      <c r="L18" s="845"/>
      <c r="M18" s="845"/>
      <c r="N18" s="845"/>
      <c r="O18" s="845"/>
      <c r="P18" s="845"/>
      <c r="Q18" s="845"/>
      <c r="R18" s="845"/>
      <c r="S18" s="845"/>
      <c r="T18" s="845"/>
      <c r="U18" s="48"/>
      <c r="V18" s="48"/>
      <c r="W18" s="48"/>
      <c r="X18" s="48"/>
    </row>
    <row r="19" spans="1:25" ht="18" customHeight="1">
      <c r="B19" s="850"/>
      <c r="C19" s="851"/>
      <c r="D19" s="18"/>
      <c r="E19" s="853">
        <v>5750</v>
      </c>
      <c r="F19" s="854"/>
      <c r="G19" s="854"/>
      <c r="H19" s="1" t="s">
        <v>194</v>
      </c>
      <c r="J19" s="19" t="s">
        <v>195</v>
      </c>
      <c r="K19" s="19"/>
      <c r="L19" s="838" t="s">
        <v>196</v>
      </c>
      <c r="M19" s="838"/>
      <c r="N19" s="838"/>
      <c r="O19" s="838"/>
      <c r="P19" s="849"/>
      <c r="Q19" s="849"/>
      <c r="R19" s="849" t="s">
        <v>197</v>
      </c>
      <c r="S19" s="849"/>
      <c r="T19" s="18"/>
      <c r="U19" s="48"/>
      <c r="V19" s="48"/>
      <c r="W19" s="48"/>
      <c r="X19" s="48"/>
    </row>
    <row r="20" spans="1:25" ht="14.25" customHeight="1">
      <c r="B20" s="15"/>
      <c r="C20" s="15"/>
      <c r="D20" s="18"/>
      <c r="E20" s="22"/>
      <c r="F20" s="22"/>
      <c r="G20" s="22"/>
      <c r="K20" s="19"/>
      <c r="M20" s="20"/>
      <c r="N20" s="20"/>
      <c r="O20" s="20"/>
      <c r="P20" s="20"/>
      <c r="Q20" s="22"/>
      <c r="R20" s="22"/>
      <c r="T20" s="18"/>
      <c r="U20" s="48"/>
      <c r="V20" s="48"/>
      <c r="W20" s="48"/>
      <c r="X20" s="48"/>
    </row>
    <row r="21" spans="1:25" ht="26.25" customHeight="1">
      <c r="B21" s="17"/>
      <c r="D21" s="845" t="s">
        <v>199</v>
      </c>
      <c r="E21" s="845"/>
      <c r="F21" s="845"/>
      <c r="G21" s="845"/>
      <c r="H21" s="845"/>
      <c r="I21" s="845"/>
      <c r="J21" s="845"/>
      <c r="K21" s="845"/>
      <c r="L21" s="845"/>
      <c r="M21" s="845"/>
      <c r="N21" s="845"/>
      <c r="O21" s="845"/>
      <c r="P21" s="845"/>
      <c r="Q21" s="845"/>
      <c r="R21" s="845"/>
      <c r="S21" s="845"/>
      <c r="T21" s="845"/>
      <c r="U21" s="48"/>
      <c r="V21" s="48"/>
      <c r="W21" s="48"/>
      <c r="X21" s="48"/>
    </row>
    <row r="22" spans="1:25" s="10" customFormat="1" ht="19.5" customHeight="1">
      <c r="A22" s="1"/>
      <c r="B22" s="850"/>
      <c r="C22" s="851"/>
      <c r="D22" s="18"/>
      <c r="E22" s="853">
        <v>6325</v>
      </c>
      <c r="F22" s="854"/>
      <c r="G22" s="854"/>
      <c r="H22" s="1" t="s">
        <v>194</v>
      </c>
      <c r="I22" s="1"/>
      <c r="J22" s="19" t="s">
        <v>195</v>
      </c>
      <c r="K22" s="19"/>
      <c r="L22" s="838" t="s">
        <v>196</v>
      </c>
      <c r="M22" s="838"/>
      <c r="N22" s="838"/>
      <c r="O22" s="838"/>
      <c r="P22" s="849"/>
      <c r="Q22" s="849"/>
      <c r="R22" s="849" t="s">
        <v>197</v>
      </c>
      <c r="S22" s="849"/>
      <c r="T22" s="18"/>
      <c r="U22" s="48"/>
      <c r="V22" s="48"/>
      <c r="W22" s="48"/>
      <c r="X22" s="48"/>
      <c r="Y22" s="1"/>
    </row>
    <row r="23" spans="1:25" s="10" customFormat="1" ht="19.5" customHeight="1">
      <c r="A23" s="1"/>
      <c r="B23" s="15"/>
      <c r="C23" s="15"/>
      <c r="D23" s="18"/>
      <c r="E23" s="129"/>
      <c r="F23" s="129"/>
      <c r="G23" s="129"/>
      <c r="H23" s="1"/>
      <c r="I23" s="1"/>
      <c r="J23" s="1"/>
      <c r="K23" s="19"/>
      <c r="L23" s="1"/>
      <c r="M23" s="20"/>
      <c r="N23" s="20"/>
      <c r="O23" s="20"/>
      <c r="P23" s="20"/>
      <c r="Q23" s="129"/>
      <c r="R23" s="129"/>
      <c r="S23" s="1"/>
      <c r="T23" s="18"/>
      <c r="U23" s="48"/>
      <c r="V23" s="48"/>
      <c r="W23" s="48"/>
      <c r="X23" s="48"/>
      <c r="Y23" s="1"/>
    </row>
    <row r="24" spans="1:25" s="10" customFormat="1" ht="13.5" customHeight="1">
      <c r="A24" s="1"/>
      <c r="B24" s="15"/>
      <c r="C24" s="15"/>
      <c r="D24" s="18"/>
      <c r="E24" s="129"/>
      <c r="F24" s="129"/>
      <c r="G24" s="129"/>
      <c r="H24" s="1"/>
      <c r="I24" s="1"/>
      <c r="J24" s="1"/>
      <c r="K24" s="19"/>
      <c r="L24" s="1"/>
      <c r="M24" s="20"/>
      <c r="N24" s="20"/>
      <c r="O24" s="20"/>
      <c r="P24" s="20"/>
      <c r="Q24" s="129"/>
      <c r="R24" s="129"/>
      <c r="S24" s="1"/>
      <c r="T24" s="18"/>
      <c r="U24" s="48"/>
      <c r="V24" s="48"/>
      <c r="W24" s="48"/>
      <c r="X24" s="48"/>
      <c r="Y24" s="1"/>
    </row>
    <row r="25" spans="1:25">
      <c r="A25" s="10"/>
      <c r="C25" s="1" t="s">
        <v>200</v>
      </c>
      <c r="D25" s="18"/>
      <c r="E25" s="48"/>
      <c r="L25" s="842" t="s">
        <v>201</v>
      </c>
      <c r="M25" s="842"/>
      <c r="N25" s="842"/>
      <c r="O25" s="842"/>
      <c r="P25" s="843">
        <v>298000</v>
      </c>
      <c r="Q25" s="843"/>
      <c r="R25" s="843"/>
      <c r="S25" s="1" t="s">
        <v>194</v>
      </c>
      <c r="T25" s="27" t="s">
        <v>190</v>
      </c>
      <c r="U25" s="837">
        <f>IF(D26="○",P25,0)</f>
        <v>0</v>
      </c>
      <c r="V25" s="837"/>
      <c r="W25" s="837"/>
      <c r="X25" s="837"/>
      <c r="Y25" s="10" t="s">
        <v>191</v>
      </c>
    </row>
    <row r="26" spans="1:25" s="10" customFormat="1" ht="19.5" customHeight="1">
      <c r="C26" s="16"/>
      <c r="D26" s="248"/>
      <c r="E26" s="839"/>
      <c r="F26" s="840"/>
      <c r="G26" s="840"/>
      <c r="H26" s="840"/>
      <c r="I26" s="840"/>
      <c r="J26" s="840"/>
      <c r="K26" s="840"/>
      <c r="L26" s="840"/>
      <c r="M26" s="840"/>
      <c r="N26" s="840"/>
      <c r="O26" s="840"/>
      <c r="P26" s="840"/>
      <c r="Q26" s="840"/>
      <c r="R26" s="840"/>
      <c r="S26" s="840"/>
      <c r="T26" s="27"/>
      <c r="U26" s="247"/>
      <c r="V26" s="247"/>
      <c r="W26" s="247"/>
      <c r="X26" s="247"/>
    </row>
    <row r="27" spans="1:25" s="10" customFormat="1">
      <c r="C27" s="16"/>
      <c r="D27" s="841" t="s">
        <v>202</v>
      </c>
      <c r="E27" s="841"/>
      <c r="F27" s="841"/>
      <c r="G27" s="841"/>
      <c r="H27" s="841"/>
      <c r="I27" s="841"/>
      <c r="J27" s="841"/>
      <c r="K27" s="841"/>
      <c r="L27" s="841"/>
      <c r="M27" s="841"/>
      <c r="N27" s="841"/>
      <c r="O27" s="841"/>
      <c r="P27" s="841"/>
      <c r="Q27" s="841"/>
      <c r="R27" s="841"/>
      <c r="S27" s="841"/>
      <c r="T27" s="27"/>
      <c r="U27" s="247"/>
      <c r="V27" s="247"/>
      <c r="W27" s="247"/>
      <c r="X27" s="247"/>
    </row>
    <row r="28" spans="1:25" s="10" customFormat="1" ht="30" customHeight="1">
      <c r="A28" s="1"/>
      <c r="B28" s="15"/>
      <c r="C28" s="15"/>
      <c r="D28" s="18"/>
      <c r="E28" s="129"/>
      <c r="F28" s="129"/>
      <c r="G28" s="129"/>
      <c r="H28" s="1"/>
      <c r="I28" s="1"/>
      <c r="J28" s="1"/>
      <c r="K28" s="19"/>
      <c r="L28" s="1"/>
      <c r="M28" s="20"/>
      <c r="N28" s="20"/>
      <c r="O28" s="20"/>
      <c r="P28" s="20"/>
      <c r="Q28" s="129"/>
      <c r="R28" s="129"/>
      <c r="S28" s="1"/>
      <c r="T28" s="18"/>
      <c r="U28" s="48"/>
      <c r="V28" s="48"/>
      <c r="W28" s="48"/>
      <c r="X28" s="48"/>
      <c r="Y28" s="1"/>
    </row>
    <row r="29" spans="1:25">
      <c r="A29" s="10"/>
      <c r="C29" s="1" t="s">
        <v>203</v>
      </c>
      <c r="D29" s="18"/>
      <c r="E29" s="48"/>
      <c r="N29" s="842" t="s">
        <v>201</v>
      </c>
      <c r="O29" s="842"/>
      <c r="P29" s="843">
        <v>725500</v>
      </c>
      <c r="Q29" s="843"/>
      <c r="R29" s="843"/>
      <c r="S29" s="1" t="s">
        <v>194</v>
      </c>
      <c r="T29" s="27" t="s">
        <v>190</v>
      </c>
      <c r="U29" s="837">
        <f>IF(D30="○",P29,0)</f>
        <v>0</v>
      </c>
      <c r="V29" s="837"/>
      <c r="W29" s="837"/>
      <c r="X29" s="837"/>
      <c r="Y29" s="10" t="s">
        <v>191</v>
      </c>
    </row>
    <row r="30" spans="1:25" s="10" customFormat="1" ht="19.5" customHeight="1">
      <c r="C30" s="16"/>
      <c r="D30" s="248"/>
      <c r="E30" s="839"/>
      <c r="F30" s="840"/>
      <c r="G30" s="840"/>
      <c r="H30" s="840"/>
      <c r="I30" s="840"/>
      <c r="J30" s="840"/>
      <c r="K30" s="840"/>
      <c r="L30" s="840"/>
      <c r="M30" s="840"/>
      <c r="N30" s="840"/>
      <c r="O30" s="840"/>
      <c r="P30" s="840"/>
      <c r="Q30" s="840"/>
      <c r="R30" s="840"/>
      <c r="S30" s="840"/>
      <c r="T30" s="27"/>
      <c r="U30" s="247"/>
      <c r="V30" s="247"/>
      <c r="W30" s="247"/>
      <c r="X30" s="247"/>
    </row>
    <row r="31" spans="1:25" s="10" customFormat="1" ht="19.5" customHeight="1">
      <c r="C31" s="16"/>
      <c r="D31" s="833" t="s">
        <v>204</v>
      </c>
      <c r="E31" s="833"/>
      <c r="F31" s="833"/>
      <c r="G31" s="833"/>
      <c r="H31" s="833"/>
      <c r="I31" s="833"/>
      <c r="J31" s="833"/>
      <c r="K31" s="833"/>
      <c r="L31" s="833"/>
      <c r="M31" s="833"/>
      <c r="N31" s="833"/>
      <c r="O31" s="833"/>
      <c r="P31" s="833"/>
      <c r="Q31" s="833"/>
      <c r="R31" s="833"/>
      <c r="S31" s="833"/>
      <c r="T31" s="27"/>
      <c r="U31" s="247"/>
      <c r="V31" s="247"/>
      <c r="W31" s="247"/>
      <c r="X31" s="247"/>
    </row>
    <row r="32" spans="1:25" s="10" customFormat="1" ht="24.75" customHeight="1">
      <c r="A32" s="1"/>
      <c r="B32" s="15"/>
      <c r="C32" s="15"/>
      <c r="D32" s="18"/>
      <c r="E32" s="129"/>
      <c r="F32" s="129"/>
      <c r="G32" s="129"/>
      <c r="H32" s="1"/>
      <c r="I32" s="1"/>
      <c r="J32" s="1"/>
      <c r="K32" s="19"/>
      <c r="L32" s="1"/>
      <c r="M32" s="20"/>
      <c r="N32" s="20"/>
      <c r="O32" s="20"/>
      <c r="P32" s="20"/>
      <c r="Q32" s="129"/>
      <c r="R32" s="129"/>
      <c r="S32" s="1"/>
      <c r="T32" s="18"/>
      <c r="U32" s="48"/>
      <c r="V32" s="48"/>
      <c r="W32" s="48"/>
      <c r="X32" s="48"/>
      <c r="Y32" s="1"/>
    </row>
    <row r="33" spans="1:25">
      <c r="A33" s="10"/>
      <c r="C33" s="1" t="s">
        <v>205</v>
      </c>
      <c r="D33" s="18"/>
      <c r="E33" s="48"/>
      <c r="N33" s="842" t="s">
        <v>201</v>
      </c>
      <c r="O33" s="842"/>
      <c r="P33" s="843">
        <v>104000</v>
      </c>
      <c r="Q33" s="843"/>
      <c r="R33" s="843"/>
      <c r="S33" s="1" t="s">
        <v>194</v>
      </c>
      <c r="T33" s="27" t="s">
        <v>190</v>
      </c>
      <c r="U33" s="837">
        <f>IF(D34="○",P33,0)</f>
        <v>0</v>
      </c>
      <c r="V33" s="837"/>
      <c r="W33" s="837"/>
      <c r="X33" s="837"/>
      <c r="Y33" s="10" t="s">
        <v>191</v>
      </c>
    </row>
    <row r="34" spans="1:25" s="10" customFormat="1" ht="19.5" customHeight="1">
      <c r="C34" s="16"/>
      <c r="D34" s="248"/>
      <c r="E34" s="839"/>
      <c r="F34" s="840"/>
      <c r="G34" s="840"/>
      <c r="H34" s="840"/>
      <c r="I34" s="840"/>
      <c r="J34" s="840"/>
      <c r="K34" s="840"/>
      <c r="L34" s="840"/>
      <c r="M34" s="840"/>
      <c r="N34" s="840"/>
      <c r="O34" s="840"/>
      <c r="P34" s="840"/>
      <c r="Q34" s="840"/>
      <c r="R34" s="840"/>
      <c r="S34" s="840"/>
      <c r="T34" s="27"/>
      <c r="U34" s="247"/>
      <c r="V34" s="247"/>
      <c r="W34" s="247"/>
      <c r="X34" s="247"/>
    </row>
    <row r="35" spans="1:25" s="10" customFormat="1" ht="19.5" customHeight="1">
      <c r="C35" s="16"/>
      <c r="D35" s="833" t="s">
        <v>206</v>
      </c>
      <c r="E35" s="833"/>
      <c r="F35" s="833"/>
      <c r="G35" s="833"/>
      <c r="H35" s="833"/>
      <c r="I35" s="833"/>
      <c r="J35" s="833"/>
      <c r="K35" s="833"/>
      <c r="L35" s="833"/>
      <c r="M35" s="833"/>
      <c r="N35" s="833"/>
      <c r="O35" s="833"/>
      <c r="P35" s="833"/>
      <c r="Q35" s="833"/>
      <c r="R35" s="833"/>
      <c r="S35" s="833"/>
      <c r="T35" s="27"/>
      <c r="U35" s="247"/>
      <c r="V35" s="247"/>
      <c r="W35" s="247"/>
      <c r="X35" s="247"/>
    </row>
    <row r="36" spans="1:25" s="10" customFormat="1" ht="30" customHeight="1">
      <c r="A36" s="1"/>
      <c r="B36" s="15"/>
      <c r="C36" s="15"/>
      <c r="D36" s="18"/>
      <c r="E36" s="129"/>
      <c r="F36" s="129"/>
      <c r="G36" s="129"/>
      <c r="H36" s="1"/>
      <c r="I36" s="1"/>
      <c r="J36" s="1"/>
      <c r="K36" s="19"/>
      <c r="L36" s="1"/>
      <c r="M36" s="20"/>
      <c r="N36" s="20"/>
      <c r="O36" s="20"/>
      <c r="P36" s="20"/>
      <c r="Q36" s="129"/>
      <c r="R36" s="129"/>
      <c r="S36" s="1"/>
      <c r="T36" s="18"/>
      <c r="U36" s="48"/>
      <c r="V36" s="48"/>
      <c r="W36" s="48"/>
      <c r="X36" s="48"/>
      <c r="Y36" s="1"/>
    </row>
    <row r="37" spans="1:25" s="10" customFormat="1">
      <c r="B37" s="1"/>
      <c r="C37" s="1" t="s">
        <v>207</v>
      </c>
      <c r="D37" s="18"/>
      <c r="E37" s="48"/>
      <c r="F37" s="1"/>
      <c r="G37" s="1"/>
      <c r="H37" s="1"/>
      <c r="I37" s="1"/>
      <c r="J37" s="1"/>
      <c r="K37" s="1"/>
      <c r="L37" s="1"/>
      <c r="M37" s="1"/>
      <c r="N37" s="842" t="s">
        <v>201</v>
      </c>
      <c r="O37" s="842"/>
      <c r="P37" s="843">
        <v>187000</v>
      </c>
      <c r="Q37" s="843"/>
      <c r="R37" s="843"/>
      <c r="S37" s="1" t="s">
        <v>194</v>
      </c>
      <c r="T37" s="27" t="s">
        <v>190</v>
      </c>
      <c r="U37" s="837">
        <f>IF(D38="○",P37,0)</f>
        <v>0</v>
      </c>
      <c r="V37" s="837"/>
      <c r="W37" s="837"/>
      <c r="X37" s="837"/>
      <c r="Y37" s="10" t="s">
        <v>191</v>
      </c>
    </row>
    <row r="38" spans="1:25" s="10" customFormat="1" ht="19.5" customHeight="1">
      <c r="C38" s="16"/>
      <c r="D38" s="248"/>
      <c r="E38" s="839"/>
      <c r="F38" s="840"/>
      <c r="G38" s="840"/>
      <c r="H38" s="840"/>
      <c r="I38" s="840"/>
      <c r="J38" s="840"/>
      <c r="K38" s="840"/>
      <c r="L38" s="840"/>
      <c r="M38" s="840"/>
      <c r="N38" s="840"/>
      <c r="O38" s="840"/>
      <c r="P38" s="840"/>
      <c r="Q38" s="840"/>
      <c r="R38" s="840"/>
      <c r="S38" s="840"/>
      <c r="T38" s="27"/>
      <c r="U38" s="247"/>
      <c r="V38" s="247"/>
      <c r="W38" s="247"/>
      <c r="X38" s="247"/>
    </row>
    <row r="39" spans="1:25" s="10" customFormat="1" ht="40.5" customHeight="1">
      <c r="C39" s="16"/>
      <c r="D39" s="833" t="s">
        <v>208</v>
      </c>
      <c r="E39" s="833"/>
      <c r="F39" s="833"/>
      <c r="G39" s="833"/>
      <c r="H39" s="833"/>
      <c r="I39" s="833"/>
      <c r="J39" s="833"/>
      <c r="K39" s="833"/>
      <c r="L39" s="833"/>
      <c r="M39" s="833"/>
      <c r="N39" s="833"/>
      <c r="O39" s="833"/>
      <c r="P39" s="833"/>
      <c r="Q39" s="833"/>
      <c r="R39" s="833"/>
      <c r="S39" s="833"/>
      <c r="T39" s="27"/>
      <c r="U39" s="247"/>
      <c r="V39" s="247"/>
      <c r="W39" s="247"/>
      <c r="X39" s="247"/>
    </row>
    <row r="40" spans="1:25">
      <c r="A40" s="10"/>
      <c r="C40" s="1" t="s">
        <v>209</v>
      </c>
      <c r="D40" s="18"/>
      <c r="E40" s="48"/>
      <c r="N40" s="842" t="s">
        <v>210</v>
      </c>
      <c r="O40" s="842"/>
      <c r="P40" s="842"/>
      <c r="Q40" s="855">
        <v>11800</v>
      </c>
      <c r="R40" s="855"/>
      <c r="S40" s="1" t="s">
        <v>194</v>
      </c>
      <c r="T40" s="27" t="s">
        <v>190</v>
      </c>
      <c r="U40" s="837">
        <f>IF(D41="○",Q40*H41,0)</f>
        <v>0</v>
      </c>
      <c r="V40" s="837"/>
      <c r="W40" s="837"/>
      <c r="X40" s="837"/>
      <c r="Y40" s="10" t="s">
        <v>191</v>
      </c>
    </row>
    <row r="41" spans="1:25" ht="19.5" customHeight="1">
      <c r="A41" s="10"/>
      <c r="B41" s="10"/>
      <c r="C41" s="16"/>
      <c r="D41" s="248"/>
      <c r="E41" s="830" t="s">
        <v>211</v>
      </c>
      <c r="F41" s="831"/>
      <c r="G41" s="831"/>
      <c r="H41" s="832"/>
      <c r="I41" s="832"/>
      <c r="J41" s="15" t="s">
        <v>212</v>
      </c>
      <c r="K41" s="249"/>
      <c r="L41" s="249"/>
      <c r="M41" s="249"/>
      <c r="N41" s="249"/>
      <c r="O41" s="249"/>
      <c r="P41" s="249"/>
      <c r="Q41" s="249"/>
      <c r="R41" s="249"/>
      <c r="S41" s="249"/>
      <c r="T41" s="27"/>
      <c r="U41" s="247"/>
      <c r="V41" s="247"/>
      <c r="W41" s="247"/>
      <c r="X41" s="247"/>
      <c r="Y41" s="10"/>
    </row>
    <row r="42" spans="1:25" ht="9" customHeight="1">
      <c r="A42" s="10"/>
      <c r="B42" s="10"/>
      <c r="C42" s="16"/>
      <c r="D42" s="833" t="s">
        <v>213</v>
      </c>
      <c r="E42" s="833"/>
      <c r="F42" s="833"/>
      <c r="G42" s="833"/>
      <c r="H42" s="833"/>
      <c r="I42" s="833"/>
      <c r="J42" s="833"/>
      <c r="K42" s="833"/>
      <c r="L42" s="833"/>
      <c r="M42" s="833"/>
      <c r="N42" s="833"/>
      <c r="O42" s="833"/>
      <c r="P42" s="833"/>
      <c r="Q42" s="833"/>
      <c r="R42" s="833"/>
      <c r="S42" s="833"/>
      <c r="T42" s="27"/>
      <c r="U42" s="247"/>
      <c r="V42" s="247"/>
      <c r="W42" s="247"/>
      <c r="X42" s="247"/>
      <c r="Y42" s="10"/>
    </row>
    <row r="43" spans="1:25" ht="15.75" customHeight="1">
      <c r="B43" s="170"/>
      <c r="C43" s="170"/>
      <c r="D43" s="18"/>
      <c r="E43" s="129"/>
      <c r="F43" s="129"/>
      <c r="G43" s="129"/>
      <c r="K43" s="19"/>
      <c r="Q43" s="129"/>
      <c r="R43" s="129"/>
      <c r="T43" s="18"/>
      <c r="U43" s="48"/>
      <c r="V43" s="48"/>
      <c r="W43" s="48"/>
      <c r="X43" s="48"/>
    </row>
    <row r="44" spans="1:25">
      <c r="B44" s="21"/>
      <c r="C44" s="21"/>
      <c r="D44" s="21"/>
      <c r="E44" s="21"/>
      <c r="F44" s="21"/>
      <c r="G44" s="21"/>
      <c r="H44" s="21"/>
      <c r="I44" s="21"/>
      <c r="J44" s="21"/>
      <c r="K44" s="21"/>
      <c r="L44" s="21"/>
      <c r="M44" s="21"/>
      <c r="N44" s="21"/>
      <c r="O44" s="21"/>
      <c r="P44" s="834" t="s">
        <v>214</v>
      </c>
      <c r="Q44" s="834"/>
      <c r="R44" s="834"/>
      <c r="S44" s="834"/>
      <c r="T44" s="27" t="s">
        <v>190</v>
      </c>
      <c r="U44" s="835">
        <f>SUM(U11,U25,U29,U33,U37,U40)</f>
        <v>0</v>
      </c>
      <c r="V44" s="836"/>
      <c r="W44" s="836"/>
      <c r="X44" s="836"/>
      <c r="Y44" s="10" t="s">
        <v>191</v>
      </c>
    </row>
    <row r="45" spans="1:25" ht="11.25" customHeight="1">
      <c r="B45" s="15"/>
      <c r="C45" s="15"/>
      <c r="D45" s="18"/>
      <c r="E45" s="129"/>
      <c r="F45" s="129"/>
      <c r="G45" s="129"/>
      <c r="K45" s="19"/>
      <c r="M45" s="20"/>
      <c r="N45" s="20"/>
      <c r="O45" s="20"/>
      <c r="P45" s="20"/>
      <c r="Q45" s="129"/>
      <c r="R45" s="129"/>
      <c r="T45" s="18"/>
      <c r="U45" s="48"/>
      <c r="V45" s="48"/>
      <c r="W45" s="48"/>
      <c r="X45" s="48"/>
    </row>
    <row r="46" spans="1:25">
      <c r="B46" s="188" t="s">
        <v>215</v>
      </c>
      <c r="C46" s="189"/>
      <c r="D46" s="189"/>
      <c r="E46" s="189"/>
      <c r="F46" s="189"/>
      <c r="G46" s="189"/>
      <c r="H46" s="189"/>
      <c r="I46" s="189"/>
      <c r="J46" s="189"/>
      <c r="K46" s="189"/>
      <c r="L46" s="189"/>
      <c r="M46" s="189"/>
      <c r="N46" s="189"/>
      <c r="O46" s="189"/>
      <c r="P46" s="189"/>
      <c r="Q46" s="189"/>
      <c r="R46" s="189"/>
      <c r="S46" s="189"/>
      <c r="T46" s="189"/>
      <c r="U46" s="189"/>
      <c r="V46" s="189"/>
      <c r="W46" s="189"/>
      <c r="X46" s="189"/>
      <c r="Y46" s="189"/>
    </row>
    <row r="47" spans="1:25">
      <c r="B47" s="190"/>
      <c r="C47" s="190"/>
      <c r="D47" s="190"/>
      <c r="E47" s="190"/>
      <c r="F47" s="190"/>
      <c r="G47" s="190"/>
      <c r="H47" s="190"/>
      <c r="I47" s="190"/>
      <c r="J47" s="190"/>
      <c r="K47" s="190"/>
      <c r="L47" s="190"/>
      <c r="M47" s="190"/>
      <c r="N47" s="190"/>
      <c r="O47" s="190"/>
      <c r="P47" s="190"/>
      <c r="Q47" s="190"/>
      <c r="R47" s="190"/>
      <c r="S47" s="190"/>
      <c r="T47" s="190"/>
      <c r="U47" s="190"/>
      <c r="V47" s="190"/>
      <c r="W47" s="190"/>
      <c r="X47" s="190"/>
      <c r="Y47" s="190"/>
    </row>
    <row r="48" spans="1:25">
      <c r="B48" s="190"/>
      <c r="C48" s="190"/>
      <c r="D48" s="190"/>
      <c r="E48" s="190"/>
      <c r="F48" s="190"/>
      <c r="G48" s="190"/>
      <c r="H48" s="190"/>
      <c r="I48" s="190"/>
      <c r="J48" s="190"/>
      <c r="K48" s="190"/>
      <c r="L48" s="190"/>
      <c r="M48" s="190"/>
      <c r="N48" s="190"/>
      <c r="O48" s="190"/>
      <c r="P48" s="190"/>
      <c r="Q48" s="190"/>
      <c r="R48" s="190"/>
      <c r="S48" s="190"/>
      <c r="T48" s="190"/>
      <c r="U48" s="190"/>
      <c r="V48" s="190"/>
      <c r="W48" s="190"/>
      <c r="X48" s="190"/>
      <c r="Y48" s="190"/>
    </row>
  </sheetData>
  <dataConsolidate/>
  <mergeCells count="54">
    <mergeCell ref="N40:P40"/>
    <mergeCell ref="Q40:R40"/>
    <mergeCell ref="U40:X40"/>
    <mergeCell ref="U33:X33"/>
    <mergeCell ref="E34:S34"/>
    <mergeCell ref="D35:S35"/>
    <mergeCell ref="D39:S39"/>
    <mergeCell ref="N37:O37"/>
    <mergeCell ref="P37:R37"/>
    <mergeCell ref="E38:S38"/>
    <mergeCell ref="U37:X37"/>
    <mergeCell ref="B22:C22"/>
    <mergeCell ref="E22:G22"/>
    <mergeCell ref="E30:S30"/>
    <mergeCell ref="D31:S31"/>
    <mergeCell ref="N33:O33"/>
    <mergeCell ref="P33:R33"/>
    <mergeCell ref="P22:Q22"/>
    <mergeCell ref="R22:S22"/>
    <mergeCell ref="L25:O25"/>
    <mergeCell ref="P25:R25"/>
    <mergeCell ref="B19:C19"/>
    <mergeCell ref="E19:G19"/>
    <mergeCell ref="L19:O19"/>
    <mergeCell ref="P19:Q19"/>
    <mergeCell ref="R19:S19"/>
    <mergeCell ref="C9:X9"/>
    <mergeCell ref="U11:X11"/>
    <mergeCell ref="D12:Y13"/>
    <mergeCell ref="D21:T21"/>
    <mergeCell ref="A3:Y3"/>
    <mergeCell ref="N6:Y6"/>
    <mergeCell ref="L8:M8"/>
    <mergeCell ref="C8:J8"/>
    <mergeCell ref="N8:O8"/>
    <mergeCell ref="D15:T15"/>
    <mergeCell ref="B16:C16"/>
    <mergeCell ref="E16:G16"/>
    <mergeCell ref="L16:O16"/>
    <mergeCell ref="P16:Q16"/>
    <mergeCell ref="R16:S16"/>
    <mergeCell ref="D18:T18"/>
    <mergeCell ref="U25:X25"/>
    <mergeCell ref="L22:O22"/>
    <mergeCell ref="E26:S26"/>
    <mergeCell ref="D27:S27"/>
    <mergeCell ref="N29:O29"/>
    <mergeCell ref="P29:R29"/>
    <mergeCell ref="U29:X29"/>
    <mergeCell ref="E41:G41"/>
    <mergeCell ref="H41:I41"/>
    <mergeCell ref="D42:S42"/>
    <mergeCell ref="P44:S44"/>
    <mergeCell ref="U44:X44"/>
  </mergeCells>
  <phoneticPr fontId="4"/>
  <conditionalFormatting sqref="P16:Q16">
    <cfRule type="expression" dxfId="153" priority="3" stopIfTrue="1">
      <formula>AND($L$8&gt;=1,$L$8&lt;8)</formula>
    </cfRule>
  </conditionalFormatting>
  <conditionalFormatting sqref="P19:Q19">
    <cfRule type="expression" dxfId="152" priority="2" stopIfTrue="1">
      <formula>AND($L$8&gt;=8,$L$8&lt;15)</formula>
    </cfRule>
  </conditionalFormatting>
  <conditionalFormatting sqref="P22:Q22">
    <cfRule type="expression" dxfId="151" priority="1" stopIfTrue="1">
      <formula>AND($L$8&gt;=15,$L$8&lt;22)</formula>
    </cfRule>
  </conditionalFormatting>
  <dataValidations count="1">
    <dataValidation type="list" allowBlank="1" showInputMessage="1" showErrorMessage="1" sqref="WVL983078 IZ23 SV23 ACR23 AMN23 AWJ23 BGF23 BQB23 BZX23 CJT23 CTP23 DDL23 DNH23 DXD23 EGZ23 EQV23 FAR23 FKN23 FUJ23 GEF23 GOB23 GXX23 HHT23 HRP23 IBL23 ILH23 IVD23 JEZ23 JOV23 JYR23 KIN23 KSJ23 LCF23 LMB23 LVX23 MFT23 MPP23 MZL23 NJH23 NTD23 OCZ23 OMV23 OWR23 PGN23 PQJ23 QAF23 QKB23 QTX23 RDT23 RNP23 RXL23 SHH23 SRD23 TAZ23 TKV23 TUR23 UEN23 UOJ23 UYF23 VIB23 VRX23 WBT23 WLP23 WVL23 WVL38 IZ65562 SV65562 ACR65562 AMN65562 AWJ65562 BGF65562 BQB65562 BZX65562 CJT65562 CTP65562 DDL65562 DNH65562 DXD65562 EGZ65562 EQV65562 FAR65562 FKN65562 FUJ65562 GEF65562 GOB65562 GXX65562 HHT65562 HRP65562 IBL65562 ILH65562 IVD65562 JEZ65562 JOV65562 JYR65562 KIN65562 KSJ65562 LCF65562 LMB65562 LVX65562 MFT65562 MPP65562 MZL65562 NJH65562 NTD65562 OCZ65562 OMV65562 OWR65562 PGN65562 PQJ65562 QAF65562 QKB65562 QTX65562 RDT65562 RNP65562 RXL65562 SHH65562 SRD65562 TAZ65562 TKV65562 TUR65562 UEN65562 UOJ65562 UYF65562 VIB65562 VRX65562 WBT65562 WLP65562 WVL65562 IZ38 IZ131098 SV131098 ACR131098 AMN131098 AWJ131098 BGF131098 BQB131098 BZX131098 CJT131098 CTP131098 DDL131098 DNH131098 DXD131098 EGZ131098 EQV131098 FAR131098 FKN131098 FUJ131098 GEF131098 GOB131098 GXX131098 HHT131098 HRP131098 IBL131098 ILH131098 IVD131098 JEZ131098 JOV131098 JYR131098 KIN131098 KSJ131098 LCF131098 LMB131098 LVX131098 MFT131098 MPP131098 MZL131098 NJH131098 NTD131098 OCZ131098 OMV131098 OWR131098 PGN131098 PQJ131098 QAF131098 QKB131098 QTX131098 RDT131098 RNP131098 RXL131098 SHH131098 SRD131098 TAZ131098 TKV131098 TUR131098 UEN131098 UOJ131098 UYF131098 VIB131098 VRX131098 WBT131098 WLP131098 WVL131098 SV38 IZ196634 SV196634 ACR196634 AMN196634 AWJ196634 BGF196634 BQB196634 BZX196634 CJT196634 CTP196634 DDL196634 DNH196634 DXD196634 EGZ196634 EQV196634 FAR196634 FKN196634 FUJ196634 GEF196634 GOB196634 GXX196634 HHT196634 HRP196634 IBL196634 ILH196634 IVD196634 JEZ196634 JOV196634 JYR196634 KIN196634 KSJ196634 LCF196634 LMB196634 LVX196634 MFT196634 MPP196634 MZL196634 NJH196634 NTD196634 OCZ196634 OMV196634 OWR196634 PGN196634 PQJ196634 QAF196634 QKB196634 QTX196634 RDT196634 RNP196634 RXL196634 SHH196634 SRD196634 TAZ196634 TKV196634 TUR196634 UEN196634 UOJ196634 UYF196634 VIB196634 VRX196634 WBT196634 WLP196634 WVL196634 ACR38 IZ262170 SV262170 ACR262170 AMN262170 AWJ262170 BGF262170 BQB262170 BZX262170 CJT262170 CTP262170 DDL262170 DNH262170 DXD262170 EGZ262170 EQV262170 FAR262170 FKN262170 FUJ262170 GEF262170 GOB262170 GXX262170 HHT262170 HRP262170 IBL262170 ILH262170 IVD262170 JEZ262170 JOV262170 JYR262170 KIN262170 KSJ262170 LCF262170 LMB262170 LVX262170 MFT262170 MPP262170 MZL262170 NJH262170 NTD262170 OCZ262170 OMV262170 OWR262170 PGN262170 PQJ262170 QAF262170 QKB262170 QTX262170 RDT262170 RNP262170 RXL262170 SHH262170 SRD262170 TAZ262170 TKV262170 TUR262170 UEN262170 UOJ262170 UYF262170 VIB262170 VRX262170 WBT262170 WLP262170 WVL262170 AMN38 IZ327706 SV327706 ACR327706 AMN327706 AWJ327706 BGF327706 BQB327706 BZX327706 CJT327706 CTP327706 DDL327706 DNH327706 DXD327706 EGZ327706 EQV327706 FAR327706 FKN327706 FUJ327706 GEF327706 GOB327706 GXX327706 HHT327706 HRP327706 IBL327706 ILH327706 IVD327706 JEZ327706 JOV327706 JYR327706 KIN327706 KSJ327706 LCF327706 LMB327706 LVX327706 MFT327706 MPP327706 MZL327706 NJH327706 NTD327706 OCZ327706 OMV327706 OWR327706 PGN327706 PQJ327706 QAF327706 QKB327706 QTX327706 RDT327706 RNP327706 RXL327706 SHH327706 SRD327706 TAZ327706 TKV327706 TUR327706 UEN327706 UOJ327706 UYF327706 VIB327706 VRX327706 WBT327706 WLP327706 WVL327706 AWJ38 IZ393242 SV393242 ACR393242 AMN393242 AWJ393242 BGF393242 BQB393242 BZX393242 CJT393242 CTP393242 DDL393242 DNH393242 DXD393242 EGZ393242 EQV393242 FAR393242 FKN393242 FUJ393242 GEF393242 GOB393242 GXX393242 HHT393242 HRP393242 IBL393242 ILH393242 IVD393242 JEZ393242 JOV393242 JYR393242 KIN393242 KSJ393242 LCF393242 LMB393242 LVX393242 MFT393242 MPP393242 MZL393242 NJH393242 NTD393242 OCZ393242 OMV393242 OWR393242 PGN393242 PQJ393242 QAF393242 QKB393242 QTX393242 RDT393242 RNP393242 RXL393242 SHH393242 SRD393242 TAZ393242 TKV393242 TUR393242 UEN393242 UOJ393242 UYF393242 VIB393242 VRX393242 WBT393242 WLP393242 WVL393242 BGF38 IZ458778 SV458778 ACR458778 AMN458778 AWJ458778 BGF458778 BQB458778 BZX458778 CJT458778 CTP458778 DDL458778 DNH458778 DXD458778 EGZ458778 EQV458778 FAR458778 FKN458778 FUJ458778 GEF458778 GOB458778 GXX458778 HHT458778 HRP458778 IBL458778 ILH458778 IVD458778 JEZ458778 JOV458778 JYR458778 KIN458778 KSJ458778 LCF458778 LMB458778 LVX458778 MFT458778 MPP458778 MZL458778 NJH458778 NTD458778 OCZ458778 OMV458778 OWR458778 PGN458778 PQJ458778 QAF458778 QKB458778 QTX458778 RDT458778 RNP458778 RXL458778 SHH458778 SRD458778 TAZ458778 TKV458778 TUR458778 UEN458778 UOJ458778 UYF458778 VIB458778 VRX458778 WBT458778 WLP458778 WVL458778 BQB38 IZ524314 SV524314 ACR524314 AMN524314 AWJ524314 BGF524314 BQB524314 BZX524314 CJT524314 CTP524314 DDL524314 DNH524314 DXD524314 EGZ524314 EQV524314 FAR524314 FKN524314 FUJ524314 GEF524314 GOB524314 GXX524314 HHT524314 HRP524314 IBL524314 ILH524314 IVD524314 JEZ524314 JOV524314 JYR524314 KIN524314 KSJ524314 LCF524314 LMB524314 LVX524314 MFT524314 MPP524314 MZL524314 NJH524314 NTD524314 OCZ524314 OMV524314 OWR524314 PGN524314 PQJ524314 QAF524314 QKB524314 QTX524314 RDT524314 RNP524314 RXL524314 SHH524314 SRD524314 TAZ524314 TKV524314 TUR524314 UEN524314 UOJ524314 UYF524314 VIB524314 VRX524314 WBT524314 WLP524314 WVL524314 BZX38 IZ589850 SV589850 ACR589850 AMN589850 AWJ589850 BGF589850 BQB589850 BZX589850 CJT589850 CTP589850 DDL589850 DNH589850 DXD589850 EGZ589850 EQV589850 FAR589850 FKN589850 FUJ589850 GEF589850 GOB589850 GXX589850 HHT589850 HRP589850 IBL589850 ILH589850 IVD589850 JEZ589850 JOV589850 JYR589850 KIN589850 KSJ589850 LCF589850 LMB589850 LVX589850 MFT589850 MPP589850 MZL589850 NJH589850 NTD589850 OCZ589850 OMV589850 OWR589850 PGN589850 PQJ589850 QAF589850 QKB589850 QTX589850 RDT589850 RNP589850 RXL589850 SHH589850 SRD589850 TAZ589850 TKV589850 TUR589850 UEN589850 UOJ589850 UYF589850 VIB589850 VRX589850 WBT589850 WLP589850 WVL589850 CJT38 IZ655386 SV655386 ACR655386 AMN655386 AWJ655386 BGF655386 BQB655386 BZX655386 CJT655386 CTP655386 DDL655386 DNH655386 DXD655386 EGZ655386 EQV655386 FAR655386 FKN655386 FUJ655386 GEF655386 GOB655386 GXX655386 HHT655386 HRP655386 IBL655386 ILH655386 IVD655386 JEZ655386 JOV655386 JYR655386 KIN655386 KSJ655386 LCF655386 LMB655386 LVX655386 MFT655386 MPP655386 MZL655386 NJH655386 NTD655386 OCZ655386 OMV655386 OWR655386 PGN655386 PQJ655386 QAF655386 QKB655386 QTX655386 RDT655386 RNP655386 RXL655386 SHH655386 SRD655386 TAZ655386 TKV655386 TUR655386 UEN655386 UOJ655386 UYF655386 VIB655386 VRX655386 WBT655386 WLP655386 WVL655386 CTP38 IZ720922 SV720922 ACR720922 AMN720922 AWJ720922 BGF720922 BQB720922 BZX720922 CJT720922 CTP720922 DDL720922 DNH720922 DXD720922 EGZ720922 EQV720922 FAR720922 FKN720922 FUJ720922 GEF720922 GOB720922 GXX720922 HHT720922 HRP720922 IBL720922 ILH720922 IVD720922 JEZ720922 JOV720922 JYR720922 KIN720922 KSJ720922 LCF720922 LMB720922 LVX720922 MFT720922 MPP720922 MZL720922 NJH720922 NTD720922 OCZ720922 OMV720922 OWR720922 PGN720922 PQJ720922 QAF720922 QKB720922 QTX720922 RDT720922 RNP720922 RXL720922 SHH720922 SRD720922 TAZ720922 TKV720922 TUR720922 UEN720922 UOJ720922 UYF720922 VIB720922 VRX720922 WBT720922 WLP720922 WVL720922 DDL38 IZ786458 SV786458 ACR786458 AMN786458 AWJ786458 BGF786458 BQB786458 BZX786458 CJT786458 CTP786458 DDL786458 DNH786458 DXD786458 EGZ786458 EQV786458 FAR786458 FKN786458 FUJ786458 GEF786458 GOB786458 GXX786458 HHT786458 HRP786458 IBL786458 ILH786458 IVD786458 JEZ786458 JOV786458 JYR786458 KIN786458 KSJ786458 LCF786458 LMB786458 LVX786458 MFT786458 MPP786458 MZL786458 NJH786458 NTD786458 OCZ786458 OMV786458 OWR786458 PGN786458 PQJ786458 QAF786458 QKB786458 QTX786458 RDT786458 RNP786458 RXL786458 SHH786458 SRD786458 TAZ786458 TKV786458 TUR786458 UEN786458 UOJ786458 UYF786458 VIB786458 VRX786458 WBT786458 WLP786458 WVL786458 DNH38 IZ851994 SV851994 ACR851994 AMN851994 AWJ851994 BGF851994 BQB851994 BZX851994 CJT851994 CTP851994 DDL851994 DNH851994 DXD851994 EGZ851994 EQV851994 FAR851994 FKN851994 FUJ851994 GEF851994 GOB851994 GXX851994 HHT851994 HRP851994 IBL851994 ILH851994 IVD851994 JEZ851994 JOV851994 JYR851994 KIN851994 KSJ851994 LCF851994 LMB851994 LVX851994 MFT851994 MPP851994 MZL851994 NJH851994 NTD851994 OCZ851994 OMV851994 OWR851994 PGN851994 PQJ851994 QAF851994 QKB851994 QTX851994 RDT851994 RNP851994 RXL851994 SHH851994 SRD851994 TAZ851994 TKV851994 TUR851994 UEN851994 UOJ851994 UYF851994 VIB851994 VRX851994 WBT851994 WLP851994 WVL851994 DXD38 IZ917530 SV917530 ACR917530 AMN917530 AWJ917530 BGF917530 BQB917530 BZX917530 CJT917530 CTP917530 DDL917530 DNH917530 DXD917530 EGZ917530 EQV917530 FAR917530 FKN917530 FUJ917530 GEF917530 GOB917530 GXX917530 HHT917530 HRP917530 IBL917530 ILH917530 IVD917530 JEZ917530 JOV917530 JYR917530 KIN917530 KSJ917530 LCF917530 LMB917530 LVX917530 MFT917530 MPP917530 MZL917530 NJH917530 NTD917530 OCZ917530 OMV917530 OWR917530 PGN917530 PQJ917530 QAF917530 QKB917530 QTX917530 RDT917530 RNP917530 RXL917530 SHH917530 SRD917530 TAZ917530 TKV917530 TUR917530 UEN917530 UOJ917530 UYF917530 VIB917530 VRX917530 WBT917530 WLP917530 WVL917530 EGZ38 IZ983066 SV983066 ACR983066 AMN983066 AWJ983066 BGF983066 BQB983066 BZX983066 CJT983066 CTP983066 DDL983066 DNH983066 DXD983066 EGZ983066 EQV983066 FAR983066 FKN983066 FUJ983066 GEF983066 GOB983066 GXX983066 HHT983066 HRP983066 IBL983066 ILH983066 IVD983066 JEZ983066 JOV983066 JYR983066 KIN983066 KSJ983066 LCF983066 LMB983066 LVX983066 MFT983066 MPP983066 MZL983066 NJH983066 NTD983066 OCZ983066 OMV983066 OWR983066 PGN983066 PQJ983066 QAF983066 QKB983066 QTX983066 RDT983066 RNP983066 RXL983066 SHH983066 SRD983066 TAZ983066 TKV983066 TUR983066 UEN983066 UOJ983066 UYF983066 VIB983066 VRX983066 WBT983066 WLP983066 WVL983066 EQV38 IZ27 SV27 ACR27 AMN27 AWJ27 BGF27 BQB27 BZX27 CJT27 CTP27 DDL27 DNH27 DXD27 EGZ27 EQV27 FAR27 FKN27 FUJ27 GEF27 GOB27 GXX27 HHT27 HRP27 IBL27 ILH27 IVD27 JEZ27 JOV27 JYR27 KIN27 KSJ27 LCF27 LMB27 LVX27 MFT27 MPP27 MZL27 NJH27 NTD27 OCZ27 OMV27 OWR27 PGN27 PQJ27 QAF27 QKB27 QTX27 RDT27 RNP27 RXL27 SHH27 SRD27 TAZ27 TKV27 TUR27 UEN27 UOJ27 UYF27 VIB27 VRX27 WBT27 WLP27 WVL27 FAR38 IZ65566 SV65566 ACR65566 AMN65566 AWJ65566 BGF65566 BQB65566 BZX65566 CJT65566 CTP65566 DDL65566 DNH65566 DXD65566 EGZ65566 EQV65566 FAR65566 FKN65566 FUJ65566 GEF65566 GOB65566 GXX65566 HHT65566 HRP65566 IBL65566 ILH65566 IVD65566 JEZ65566 JOV65566 JYR65566 KIN65566 KSJ65566 LCF65566 LMB65566 LVX65566 MFT65566 MPP65566 MZL65566 NJH65566 NTD65566 OCZ65566 OMV65566 OWR65566 PGN65566 PQJ65566 QAF65566 QKB65566 QTX65566 RDT65566 RNP65566 RXL65566 SHH65566 SRD65566 TAZ65566 TKV65566 TUR65566 UEN65566 UOJ65566 UYF65566 VIB65566 VRX65566 WBT65566 WLP65566 WVL65566 FKN38 IZ131102 SV131102 ACR131102 AMN131102 AWJ131102 BGF131102 BQB131102 BZX131102 CJT131102 CTP131102 DDL131102 DNH131102 DXD131102 EGZ131102 EQV131102 FAR131102 FKN131102 FUJ131102 GEF131102 GOB131102 GXX131102 HHT131102 HRP131102 IBL131102 ILH131102 IVD131102 JEZ131102 JOV131102 JYR131102 KIN131102 KSJ131102 LCF131102 LMB131102 LVX131102 MFT131102 MPP131102 MZL131102 NJH131102 NTD131102 OCZ131102 OMV131102 OWR131102 PGN131102 PQJ131102 QAF131102 QKB131102 QTX131102 RDT131102 RNP131102 RXL131102 SHH131102 SRD131102 TAZ131102 TKV131102 TUR131102 UEN131102 UOJ131102 UYF131102 VIB131102 VRX131102 WBT131102 WLP131102 WVL131102 FUJ38 IZ196638 SV196638 ACR196638 AMN196638 AWJ196638 BGF196638 BQB196638 BZX196638 CJT196638 CTP196638 DDL196638 DNH196638 DXD196638 EGZ196638 EQV196638 FAR196638 FKN196638 FUJ196638 GEF196638 GOB196638 GXX196638 HHT196638 HRP196638 IBL196638 ILH196638 IVD196638 JEZ196638 JOV196638 JYR196638 KIN196638 KSJ196638 LCF196638 LMB196638 LVX196638 MFT196638 MPP196638 MZL196638 NJH196638 NTD196638 OCZ196638 OMV196638 OWR196638 PGN196638 PQJ196638 QAF196638 QKB196638 QTX196638 RDT196638 RNP196638 RXL196638 SHH196638 SRD196638 TAZ196638 TKV196638 TUR196638 UEN196638 UOJ196638 UYF196638 VIB196638 VRX196638 WBT196638 WLP196638 WVL196638 GEF38 IZ262174 SV262174 ACR262174 AMN262174 AWJ262174 BGF262174 BQB262174 BZX262174 CJT262174 CTP262174 DDL262174 DNH262174 DXD262174 EGZ262174 EQV262174 FAR262174 FKN262174 FUJ262174 GEF262174 GOB262174 GXX262174 HHT262174 HRP262174 IBL262174 ILH262174 IVD262174 JEZ262174 JOV262174 JYR262174 KIN262174 KSJ262174 LCF262174 LMB262174 LVX262174 MFT262174 MPP262174 MZL262174 NJH262174 NTD262174 OCZ262174 OMV262174 OWR262174 PGN262174 PQJ262174 QAF262174 QKB262174 QTX262174 RDT262174 RNP262174 RXL262174 SHH262174 SRD262174 TAZ262174 TKV262174 TUR262174 UEN262174 UOJ262174 UYF262174 VIB262174 VRX262174 WBT262174 WLP262174 WVL262174 GOB38 IZ327710 SV327710 ACR327710 AMN327710 AWJ327710 BGF327710 BQB327710 BZX327710 CJT327710 CTP327710 DDL327710 DNH327710 DXD327710 EGZ327710 EQV327710 FAR327710 FKN327710 FUJ327710 GEF327710 GOB327710 GXX327710 HHT327710 HRP327710 IBL327710 ILH327710 IVD327710 JEZ327710 JOV327710 JYR327710 KIN327710 KSJ327710 LCF327710 LMB327710 LVX327710 MFT327710 MPP327710 MZL327710 NJH327710 NTD327710 OCZ327710 OMV327710 OWR327710 PGN327710 PQJ327710 QAF327710 QKB327710 QTX327710 RDT327710 RNP327710 RXL327710 SHH327710 SRD327710 TAZ327710 TKV327710 TUR327710 UEN327710 UOJ327710 UYF327710 VIB327710 VRX327710 WBT327710 WLP327710 WVL327710 GXX38 IZ393246 SV393246 ACR393246 AMN393246 AWJ393246 BGF393246 BQB393246 BZX393246 CJT393246 CTP393246 DDL393246 DNH393246 DXD393246 EGZ393246 EQV393246 FAR393246 FKN393246 FUJ393246 GEF393246 GOB393246 GXX393246 HHT393246 HRP393246 IBL393246 ILH393246 IVD393246 JEZ393246 JOV393246 JYR393246 KIN393246 KSJ393246 LCF393246 LMB393246 LVX393246 MFT393246 MPP393246 MZL393246 NJH393246 NTD393246 OCZ393246 OMV393246 OWR393246 PGN393246 PQJ393246 QAF393246 QKB393246 QTX393246 RDT393246 RNP393246 RXL393246 SHH393246 SRD393246 TAZ393246 TKV393246 TUR393246 UEN393246 UOJ393246 UYF393246 VIB393246 VRX393246 WBT393246 WLP393246 WVL393246 HHT38 IZ458782 SV458782 ACR458782 AMN458782 AWJ458782 BGF458782 BQB458782 BZX458782 CJT458782 CTP458782 DDL458782 DNH458782 DXD458782 EGZ458782 EQV458782 FAR458782 FKN458782 FUJ458782 GEF458782 GOB458782 GXX458782 HHT458782 HRP458782 IBL458782 ILH458782 IVD458782 JEZ458782 JOV458782 JYR458782 KIN458782 KSJ458782 LCF458782 LMB458782 LVX458782 MFT458782 MPP458782 MZL458782 NJH458782 NTD458782 OCZ458782 OMV458782 OWR458782 PGN458782 PQJ458782 QAF458782 QKB458782 QTX458782 RDT458782 RNP458782 RXL458782 SHH458782 SRD458782 TAZ458782 TKV458782 TUR458782 UEN458782 UOJ458782 UYF458782 VIB458782 VRX458782 WBT458782 WLP458782 WVL458782 HRP38 IZ524318 SV524318 ACR524318 AMN524318 AWJ524318 BGF524318 BQB524318 BZX524318 CJT524318 CTP524318 DDL524318 DNH524318 DXD524318 EGZ524318 EQV524318 FAR524318 FKN524318 FUJ524318 GEF524318 GOB524318 GXX524318 HHT524318 HRP524318 IBL524318 ILH524318 IVD524318 JEZ524318 JOV524318 JYR524318 KIN524318 KSJ524318 LCF524318 LMB524318 LVX524318 MFT524318 MPP524318 MZL524318 NJH524318 NTD524318 OCZ524318 OMV524318 OWR524318 PGN524318 PQJ524318 QAF524318 QKB524318 QTX524318 RDT524318 RNP524318 RXL524318 SHH524318 SRD524318 TAZ524318 TKV524318 TUR524318 UEN524318 UOJ524318 UYF524318 VIB524318 VRX524318 WBT524318 WLP524318 WVL524318 IBL38 IZ589854 SV589854 ACR589854 AMN589854 AWJ589854 BGF589854 BQB589854 BZX589854 CJT589854 CTP589854 DDL589854 DNH589854 DXD589854 EGZ589854 EQV589854 FAR589854 FKN589854 FUJ589854 GEF589854 GOB589854 GXX589854 HHT589854 HRP589854 IBL589854 ILH589854 IVD589854 JEZ589854 JOV589854 JYR589854 KIN589854 KSJ589854 LCF589854 LMB589854 LVX589854 MFT589854 MPP589854 MZL589854 NJH589854 NTD589854 OCZ589854 OMV589854 OWR589854 PGN589854 PQJ589854 QAF589854 QKB589854 QTX589854 RDT589854 RNP589854 RXL589854 SHH589854 SRD589854 TAZ589854 TKV589854 TUR589854 UEN589854 UOJ589854 UYF589854 VIB589854 VRX589854 WBT589854 WLP589854 WVL589854 ILH38 IZ655390 SV655390 ACR655390 AMN655390 AWJ655390 BGF655390 BQB655390 BZX655390 CJT655390 CTP655390 DDL655390 DNH655390 DXD655390 EGZ655390 EQV655390 FAR655390 FKN655390 FUJ655390 GEF655390 GOB655390 GXX655390 HHT655390 HRP655390 IBL655390 ILH655390 IVD655390 JEZ655390 JOV655390 JYR655390 KIN655390 KSJ655390 LCF655390 LMB655390 LVX655390 MFT655390 MPP655390 MZL655390 NJH655390 NTD655390 OCZ655390 OMV655390 OWR655390 PGN655390 PQJ655390 QAF655390 QKB655390 QTX655390 RDT655390 RNP655390 RXL655390 SHH655390 SRD655390 TAZ655390 TKV655390 TUR655390 UEN655390 UOJ655390 UYF655390 VIB655390 VRX655390 WBT655390 WLP655390 WVL655390 IVD38 IZ720926 SV720926 ACR720926 AMN720926 AWJ720926 BGF720926 BQB720926 BZX720926 CJT720926 CTP720926 DDL720926 DNH720926 DXD720926 EGZ720926 EQV720926 FAR720926 FKN720926 FUJ720926 GEF720926 GOB720926 GXX720926 HHT720926 HRP720926 IBL720926 ILH720926 IVD720926 JEZ720926 JOV720926 JYR720926 KIN720926 KSJ720926 LCF720926 LMB720926 LVX720926 MFT720926 MPP720926 MZL720926 NJH720926 NTD720926 OCZ720926 OMV720926 OWR720926 PGN720926 PQJ720926 QAF720926 QKB720926 QTX720926 RDT720926 RNP720926 RXL720926 SHH720926 SRD720926 TAZ720926 TKV720926 TUR720926 UEN720926 UOJ720926 UYF720926 VIB720926 VRX720926 WBT720926 WLP720926 WVL720926 JEZ38 IZ786462 SV786462 ACR786462 AMN786462 AWJ786462 BGF786462 BQB786462 BZX786462 CJT786462 CTP786462 DDL786462 DNH786462 DXD786462 EGZ786462 EQV786462 FAR786462 FKN786462 FUJ786462 GEF786462 GOB786462 GXX786462 HHT786462 HRP786462 IBL786462 ILH786462 IVD786462 JEZ786462 JOV786462 JYR786462 KIN786462 KSJ786462 LCF786462 LMB786462 LVX786462 MFT786462 MPP786462 MZL786462 NJH786462 NTD786462 OCZ786462 OMV786462 OWR786462 PGN786462 PQJ786462 QAF786462 QKB786462 QTX786462 RDT786462 RNP786462 RXL786462 SHH786462 SRD786462 TAZ786462 TKV786462 TUR786462 UEN786462 UOJ786462 UYF786462 VIB786462 VRX786462 WBT786462 WLP786462 WVL786462 JOV38 IZ851998 SV851998 ACR851998 AMN851998 AWJ851998 BGF851998 BQB851998 BZX851998 CJT851998 CTP851998 DDL851998 DNH851998 DXD851998 EGZ851998 EQV851998 FAR851998 FKN851998 FUJ851998 GEF851998 GOB851998 GXX851998 HHT851998 HRP851998 IBL851998 ILH851998 IVD851998 JEZ851998 JOV851998 JYR851998 KIN851998 KSJ851998 LCF851998 LMB851998 LVX851998 MFT851998 MPP851998 MZL851998 NJH851998 NTD851998 OCZ851998 OMV851998 OWR851998 PGN851998 PQJ851998 QAF851998 QKB851998 QTX851998 RDT851998 RNP851998 RXL851998 SHH851998 SRD851998 TAZ851998 TKV851998 TUR851998 UEN851998 UOJ851998 UYF851998 VIB851998 VRX851998 WBT851998 WLP851998 WVL851998 JYR38 IZ917534 SV917534 ACR917534 AMN917534 AWJ917534 BGF917534 BQB917534 BZX917534 CJT917534 CTP917534 DDL917534 DNH917534 DXD917534 EGZ917534 EQV917534 FAR917534 FKN917534 FUJ917534 GEF917534 GOB917534 GXX917534 HHT917534 HRP917534 IBL917534 ILH917534 IVD917534 JEZ917534 JOV917534 JYR917534 KIN917534 KSJ917534 LCF917534 LMB917534 LVX917534 MFT917534 MPP917534 MZL917534 NJH917534 NTD917534 OCZ917534 OMV917534 OWR917534 PGN917534 PQJ917534 QAF917534 QKB917534 QTX917534 RDT917534 RNP917534 RXL917534 SHH917534 SRD917534 TAZ917534 TKV917534 TUR917534 UEN917534 UOJ917534 UYF917534 VIB917534 VRX917534 WBT917534 WLP917534 WVL917534 KIN38 IZ983070 SV983070 ACR983070 AMN983070 AWJ983070 BGF983070 BQB983070 BZX983070 CJT983070 CTP983070 DDL983070 DNH983070 DXD983070 EGZ983070 EQV983070 FAR983070 FKN983070 FUJ983070 GEF983070 GOB983070 GXX983070 HHT983070 HRP983070 IBL983070 ILH983070 IVD983070 JEZ983070 JOV983070 JYR983070 KIN983070 KSJ983070 LCF983070 LMB983070 LVX983070 MFT983070 MPP983070 MZL983070 NJH983070 NTD983070 OCZ983070 OMV983070 OWR983070 PGN983070 PQJ983070 QAF983070 QKB983070 QTX983070 RDT983070 RNP983070 RXL983070 SHH983070 SRD983070 TAZ983070 TKV983070 TUR983070 UEN983070 UOJ983070 UYF983070 VIB983070 VRX983070 WBT983070 WLP983070 WVL983070 KSJ38 IZ31 SV31 ACR31 AMN31 AWJ31 BGF31 BQB31 BZX31 CJT31 CTP31 DDL31 DNH31 DXD31 EGZ31 EQV31 FAR31 FKN31 FUJ31 GEF31 GOB31 GXX31 HHT31 HRP31 IBL31 ILH31 IVD31 JEZ31 JOV31 JYR31 KIN31 KSJ31 LCF31 LMB31 LVX31 MFT31 MPP31 MZL31 NJH31 NTD31 OCZ31 OMV31 OWR31 PGN31 PQJ31 QAF31 QKB31 QTX31 RDT31 RNP31 RXL31 SHH31 SRD31 TAZ31 TKV31 TUR31 UEN31 UOJ31 UYF31 VIB31 VRX31 WBT31 WLP31 WVL31 LCF38 IZ65570 SV65570 ACR65570 AMN65570 AWJ65570 BGF65570 BQB65570 BZX65570 CJT65570 CTP65570 DDL65570 DNH65570 DXD65570 EGZ65570 EQV65570 FAR65570 FKN65570 FUJ65570 GEF65570 GOB65570 GXX65570 HHT65570 HRP65570 IBL65570 ILH65570 IVD65570 JEZ65570 JOV65570 JYR65570 KIN65570 KSJ65570 LCF65570 LMB65570 LVX65570 MFT65570 MPP65570 MZL65570 NJH65570 NTD65570 OCZ65570 OMV65570 OWR65570 PGN65570 PQJ65570 QAF65570 QKB65570 QTX65570 RDT65570 RNP65570 RXL65570 SHH65570 SRD65570 TAZ65570 TKV65570 TUR65570 UEN65570 UOJ65570 UYF65570 VIB65570 VRX65570 WBT65570 WLP65570 WVL65570 LMB38 IZ131106 SV131106 ACR131106 AMN131106 AWJ131106 BGF131106 BQB131106 BZX131106 CJT131106 CTP131106 DDL131106 DNH131106 DXD131106 EGZ131106 EQV131106 FAR131106 FKN131106 FUJ131106 GEF131106 GOB131106 GXX131106 HHT131106 HRP131106 IBL131106 ILH131106 IVD131106 JEZ131106 JOV131106 JYR131106 KIN131106 KSJ131106 LCF131106 LMB131106 LVX131106 MFT131106 MPP131106 MZL131106 NJH131106 NTD131106 OCZ131106 OMV131106 OWR131106 PGN131106 PQJ131106 QAF131106 QKB131106 QTX131106 RDT131106 RNP131106 RXL131106 SHH131106 SRD131106 TAZ131106 TKV131106 TUR131106 UEN131106 UOJ131106 UYF131106 VIB131106 VRX131106 WBT131106 WLP131106 WVL131106 LVX38 IZ196642 SV196642 ACR196642 AMN196642 AWJ196642 BGF196642 BQB196642 BZX196642 CJT196642 CTP196642 DDL196642 DNH196642 DXD196642 EGZ196642 EQV196642 FAR196642 FKN196642 FUJ196642 GEF196642 GOB196642 GXX196642 HHT196642 HRP196642 IBL196642 ILH196642 IVD196642 JEZ196642 JOV196642 JYR196642 KIN196642 KSJ196642 LCF196642 LMB196642 LVX196642 MFT196642 MPP196642 MZL196642 NJH196642 NTD196642 OCZ196642 OMV196642 OWR196642 PGN196642 PQJ196642 QAF196642 QKB196642 QTX196642 RDT196642 RNP196642 RXL196642 SHH196642 SRD196642 TAZ196642 TKV196642 TUR196642 UEN196642 UOJ196642 UYF196642 VIB196642 VRX196642 WBT196642 WLP196642 WVL196642 MFT38 IZ262178 SV262178 ACR262178 AMN262178 AWJ262178 BGF262178 BQB262178 BZX262178 CJT262178 CTP262178 DDL262178 DNH262178 DXD262178 EGZ262178 EQV262178 FAR262178 FKN262178 FUJ262178 GEF262178 GOB262178 GXX262178 HHT262178 HRP262178 IBL262178 ILH262178 IVD262178 JEZ262178 JOV262178 JYR262178 KIN262178 KSJ262178 LCF262178 LMB262178 LVX262178 MFT262178 MPP262178 MZL262178 NJH262178 NTD262178 OCZ262178 OMV262178 OWR262178 PGN262178 PQJ262178 QAF262178 QKB262178 QTX262178 RDT262178 RNP262178 RXL262178 SHH262178 SRD262178 TAZ262178 TKV262178 TUR262178 UEN262178 UOJ262178 UYF262178 VIB262178 VRX262178 WBT262178 WLP262178 WVL262178 MPP38 IZ327714 SV327714 ACR327714 AMN327714 AWJ327714 BGF327714 BQB327714 BZX327714 CJT327714 CTP327714 DDL327714 DNH327714 DXD327714 EGZ327714 EQV327714 FAR327714 FKN327714 FUJ327714 GEF327714 GOB327714 GXX327714 HHT327714 HRP327714 IBL327714 ILH327714 IVD327714 JEZ327714 JOV327714 JYR327714 KIN327714 KSJ327714 LCF327714 LMB327714 LVX327714 MFT327714 MPP327714 MZL327714 NJH327714 NTD327714 OCZ327714 OMV327714 OWR327714 PGN327714 PQJ327714 QAF327714 QKB327714 QTX327714 RDT327714 RNP327714 RXL327714 SHH327714 SRD327714 TAZ327714 TKV327714 TUR327714 UEN327714 UOJ327714 UYF327714 VIB327714 VRX327714 WBT327714 WLP327714 WVL327714 MZL38 IZ393250 SV393250 ACR393250 AMN393250 AWJ393250 BGF393250 BQB393250 BZX393250 CJT393250 CTP393250 DDL393250 DNH393250 DXD393250 EGZ393250 EQV393250 FAR393250 FKN393250 FUJ393250 GEF393250 GOB393250 GXX393250 HHT393250 HRP393250 IBL393250 ILH393250 IVD393250 JEZ393250 JOV393250 JYR393250 KIN393250 KSJ393250 LCF393250 LMB393250 LVX393250 MFT393250 MPP393250 MZL393250 NJH393250 NTD393250 OCZ393250 OMV393250 OWR393250 PGN393250 PQJ393250 QAF393250 QKB393250 QTX393250 RDT393250 RNP393250 RXL393250 SHH393250 SRD393250 TAZ393250 TKV393250 TUR393250 UEN393250 UOJ393250 UYF393250 VIB393250 VRX393250 WBT393250 WLP393250 WVL393250 NJH38 IZ458786 SV458786 ACR458786 AMN458786 AWJ458786 BGF458786 BQB458786 BZX458786 CJT458786 CTP458786 DDL458786 DNH458786 DXD458786 EGZ458786 EQV458786 FAR458786 FKN458786 FUJ458786 GEF458786 GOB458786 GXX458786 HHT458786 HRP458786 IBL458786 ILH458786 IVD458786 JEZ458786 JOV458786 JYR458786 KIN458786 KSJ458786 LCF458786 LMB458786 LVX458786 MFT458786 MPP458786 MZL458786 NJH458786 NTD458786 OCZ458786 OMV458786 OWR458786 PGN458786 PQJ458786 QAF458786 QKB458786 QTX458786 RDT458786 RNP458786 RXL458786 SHH458786 SRD458786 TAZ458786 TKV458786 TUR458786 UEN458786 UOJ458786 UYF458786 VIB458786 VRX458786 WBT458786 WLP458786 WVL458786 NTD38 IZ524322 SV524322 ACR524322 AMN524322 AWJ524322 BGF524322 BQB524322 BZX524322 CJT524322 CTP524322 DDL524322 DNH524322 DXD524322 EGZ524322 EQV524322 FAR524322 FKN524322 FUJ524322 GEF524322 GOB524322 GXX524322 HHT524322 HRP524322 IBL524322 ILH524322 IVD524322 JEZ524322 JOV524322 JYR524322 KIN524322 KSJ524322 LCF524322 LMB524322 LVX524322 MFT524322 MPP524322 MZL524322 NJH524322 NTD524322 OCZ524322 OMV524322 OWR524322 PGN524322 PQJ524322 QAF524322 QKB524322 QTX524322 RDT524322 RNP524322 RXL524322 SHH524322 SRD524322 TAZ524322 TKV524322 TUR524322 UEN524322 UOJ524322 UYF524322 VIB524322 VRX524322 WBT524322 WLP524322 WVL524322 OCZ38 IZ589858 SV589858 ACR589858 AMN589858 AWJ589858 BGF589858 BQB589858 BZX589858 CJT589858 CTP589858 DDL589858 DNH589858 DXD589858 EGZ589858 EQV589858 FAR589858 FKN589858 FUJ589858 GEF589858 GOB589858 GXX589858 HHT589858 HRP589858 IBL589858 ILH589858 IVD589858 JEZ589858 JOV589858 JYR589858 KIN589858 KSJ589858 LCF589858 LMB589858 LVX589858 MFT589858 MPP589858 MZL589858 NJH589858 NTD589858 OCZ589858 OMV589858 OWR589858 PGN589858 PQJ589858 QAF589858 QKB589858 QTX589858 RDT589858 RNP589858 RXL589858 SHH589858 SRD589858 TAZ589858 TKV589858 TUR589858 UEN589858 UOJ589858 UYF589858 VIB589858 VRX589858 WBT589858 WLP589858 WVL589858 OMV38 IZ655394 SV655394 ACR655394 AMN655394 AWJ655394 BGF655394 BQB655394 BZX655394 CJT655394 CTP655394 DDL655394 DNH655394 DXD655394 EGZ655394 EQV655394 FAR655394 FKN655394 FUJ655394 GEF655394 GOB655394 GXX655394 HHT655394 HRP655394 IBL655394 ILH655394 IVD655394 JEZ655394 JOV655394 JYR655394 KIN655394 KSJ655394 LCF655394 LMB655394 LVX655394 MFT655394 MPP655394 MZL655394 NJH655394 NTD655394 OCZ655394 OMV655394 OWR655394 PGN655394 PQJ655394 QAF655394 QKB655394 QTX655394 RDT655394 RNP655394 RXL655394 SHH655394 SRD655394 TAZ655394 TKV655394 TUR655394 UEN655394 UOJ655394 UYF655394 VIB655394 VRX655394 WBT655394 WLP655394 WVL655394 OWR38 IZ720930 SV720930 ACR720930 AMN720930 AWJ720930 BGF720930 BQB720930 BZX720930 CJT720930 CTP720930 DDL720930 DNH720930 DXD720930 EGZ720930 EQV720930 FAR720930 FKN720930 FUJ720930 GEF720930 GOB720930 GXX720930 HHT720930 HRP720930 IBL720930 ILH720930 IVD720930 JEZ720930 JOV720930 JYR720930 KIN720930 KSJ720930 LCF720930 LMB720930 LVX720930 MFT720930 MPP720930 MZL720930 NJH720930 NTD720930 OCZ720930 OMV720930 OWR720930 PGN720930 PQJ720930 QAF720930 QKB720930 QTX720930 RDT720930 RNP720930 RXL720930 SHH720930 SRD720930 TAZ720930 TKV720930 TUR720930 UEN720930 UOJ720930 UYF720930 VIB720930 VRX720930 WBT720930 WLP720930 WVL720930 PGN38 IZ786466 SV786466 ACR786466 AMN786466 AWJ786466 BGF786466 BQB786466 BZX786466 CJT786466 CTP786466 DDL786466 DNH786466 DXD786466 EGZ786466 EQV786466 FAR786466 FKN786466 FUJ786466 GEF786466 GOB786466 GXX786466 HHT786466 HRP786466 IBL786466 ILH786466 IVD786466 JEZ786466 JOV786466 JYR786466 KIN786466 KSJ786466 LCF786466 LMB786466 LVX786466 MFT786466 MPP786466 MZL786466 NJH786466 NTD786466 OCZ786466 OMV786466 OWR786466 PGN786466 PQJ786466 QAF786466 QKB786466 QTX786466 RDT786466 RNP786466 RXL786466 SHH786466 SRD786466 TAZ786466 TKV786466 TUR786466 UEN786466 UOJ786466 UYF786466 VIB786466 VRX786466 WBT786466 WLP786466 WVL786466 PQJ38 IZ852002 SV852002 ACR852002 AMN852002 AWJ852002 BGF852002 BQB852002 BZX852002 CJT852002 CTP852002 DDL852002 DNH852002 DXD852002 EGZ852002 EQV852002 FAR852002 FKN852002 FUJ852002 GEF852002 GOB852002 GXX852002 HHT852002 HRP852002 IBL852002 ILH852002 IVD852002 JEZ852002 JOV852002 JYR852002 KIN852002 KSJ852002 LCF852002 LMB852002 LVX852002 MFT852002 MPP852002 MZL852002 NJH852002 NTD852002 OCZ852002 OMV852002 OWR852002 PGN852002 PQJ852002 QAF852002 QKB852002 QTX852002 RDT852002 RNP852002 RXL852002 SHH852002 SRD852002 TAZ852002 TKV852002 TUR852002 UEN852002 UOJ852002 UYF852002 VIB852002 VRX852002 WBT852002 WLP852002 WVL852002 QAF38 IZ917538 SV917538 ACR917538 AMN917538 AWJ917538 BGF917538 BQB917538 BZX917538 CJT917538 CTP917538 DDL917538 DNH917538 DXD917538 EGZ917538 EQV917538 FAR917538 FKN917538 FUJ917538 GEF917538 GOB917538 GXX917538 HHT917538 HRP917538 IBL917538 ILH917538 IVD917538 JEZ917538 JOV917538 JYR917538 KIN917538 KSJ917538 LCF917538 LMB917538 LVX917538 MFT917538 MPP917538 MZL917538 NJH917538 NTD917538 OCZ917538 OMV917538 OWR917538 PGN917538 PQJ917538 QAF917538 QKB917538 QTX917538 RDT917538 RNP917538 RXL917538 SHH917538 SRD917538 TAZ917538 TKV917538 TUR917538 UEN917538 UOJ917538 UYF917538 VIB917538 VRX917538 WBT917538 WLP917538 WVL917538 QKB38 IZ983074 SV983074 ACR983074 AMN983074 AWJ983074 BGF983074 BQB983074 BZX983074 CJT983074 CTP983074 DDL983074 DNH983074 DXD983074 EGZ983074 EQV983074 FAR983074 FKN983074 FUJ983074 GEF983074 GOB983074 GXX983074 HHT983074 HRP983074 IBL983074 ILH983074 IVD983074 JEZ983074 JOV983074 JYR983074 KIN983074 KSJ983074 LCF983074 LMB983074 LVX983074 MFT983074 MPP983074 MZL983074 NJH983074 NTD983074 OCZ983074 OMV983074 OWR983074 PGN983074 PQJ983074 QAF983074 QKB983074 QTX983074 RDT983074 RNP983074 RXL983074 SHH983074 SRD983074 TAZ983074 TKV983074 TUR983074 UEN983074 UOJ983074 UYF983074 VIB983074 VRX983074 WBT983074 WLP983074 WVL983074 QTX38 IZ35 SV35 ACR35 AMN35 AWJ35 BGF35 BQB35 BZX35 CJT35 CTP35 DDL35 DNH35 DXD35 EGZ35 EQV35 FAR35 FKN35 FUJ35 GEF35 GOB35 GXX35 HHT35 HRP35 IBL35 ILH35 IVD35 JEZ35 JOV35 JYR35 KIN35 KSJ35 LCF35 LMB35 LVX35 MFT35 MPP35 MZL35 NJH35 NTD35 OCZ35 OMV35 OWR35 PGN35 PQJ35 QAF35 QKB35 QTX35 RDT35 RNP35 RXL35 SHH35 SRD35 TAZ35 TKV35 TUR35 UEN35 UOJ35 UYF35 VIB35 VRX35 WBT35 WLP35 WVL35 RDT38 IZ65574 SV65574 ACR65574 AMN65574 AWJ65574 BGF65574 BQB65574 BZX65574 CJT65574 CTP65574 DDL65574 DNH65574 DXD65574 EGZ65574 EQV65574 FAR65574 FKN65574 FUJ65574 GEF65574 GOB65574 GXX65574 HHT65574 HRP65574 IBL65574 ILH65574 IVD65574 JEZ65574 JOV65574 JYR65574 KIN65574 KSJ65574 LCF65574 LMB65574 LVX65574 MFT65574 MPP65574 MZL65574 NJH65574 NTD65574 OCZ65574 OMV65574 OWR65574 PGN65574 PQJ65574 QAF65574 QKB65574 QTX65574 RDT65574 RNP65574 RXL65574 SHH65574 SRD65574 TAZ65574 TKV65574 TUR65574 UEN65574 UOJ65574 UYF65574 VIB65574 VRX65574 WBT65574 WLP65574 WVL65574 RNP38 IZ131110 SV131110 ACR131110 AMN131110 AWJ131110 BGF131110 BQB131110 BZX131110 CJT131110 CTP131110 DDL131110 DNH131110 DXD131110 EGZ131110 EQV131110 FAR131110 FKN131110 FUJ131110 GEF131110 GOB131110 GXX131110 HHT131110 HRP131110 IBL131110 ILH131110 IVD131110 JEZ131110 JOV131110 JYR131110 KIN131110 KSJ131110 LCF131110 LMB131110 LVX131110 MFT131110 MPP131110 MZL131110 NJH131110 NTD131110 OCZ131110 OMV131110 OWR131110 PGN131110 PQJ131110 QAF131110 QKB131110 QTX131110 RDT131110 RNP131110 RXL131110 SHH131110 SRD131110 TAZ131110 TKV131110 TUR131110 UEN131110 UOJ131110 UYF131110 VIB131110 VRX131110 WBT131110 WLP131110 WVL131110 RXL38 IZ196646 SV196646 ACR196646 AMN196646 AWJ196646 BGF196646 BQB196646 BZX196646 CJT196646 CTP196646 DDL196646 DNH196646 DXD196646 EGZ196646 EQV196646 FAR196646 FKN196646 FUJ196646 GEF196646 GOB196646 GXX196646 HHT196646 HRP196646 IBL196646 ILH196646 IVD196646 JEZ196646 JOV196646 JYR196646 KIN196646 KSJ196646 LCF196646 LMB196646 LVX196646 MFT196646 MPP196646 MZL196646 NJH196646 NTD196646 OCZ196646 OMV196646 OWR196646 PGN196646 PQJ196646 QAF196646 QKB196646 QTX196646 RDT196646 RNP196646 RXL196646 SHH196646 SRD196646 TAZ196646 TKV196646 TUR196646 UEN196646 UOJ196646 UYF196646 VIB196646 VRX196646 WBT196646 WLP196646 WVL196646 SHH38 IZ262182 SV262182 ACR262182 AMN262182 AWJ262182 BGF262182 BQB262182 BZX262182 CJT262182 CTP262182 DDL262182 DNH262182 DXD262182 EGZ262182 EQV262182 FAR262182 FKN262182 FUJ262182 GEF262182 GOB262182 GXX262182 HHT262182 HRP262182 IBL262182 ILH262182 IVD262182 JEZ262182 JOV262182 JYR262182 KIN262182 KSJ262182 LCF262182 LMB262182 LVX262182 MFT262182 MPP262182 MZL262182 NJH262182 NTD262182 OCZ262182 OMV262182 OWR262182 PGN262182 PQJ262182 QAF262182 QKB262182 QTX262182 RDT262182 RNP262182 RXL262182 SHH262182 SRD262182 TAZ262182 TKV262182 TUR262182 UEN262182 UOJ262182 UYF262182 VIB262182 VRX262182 WBT262182 WLP262182 WVL262182 SRD38 IZ327718 SV327718 ACR327718 AMN327718 AWJ327718 BGF327718 BQB327718 BZX327718 CJT327718 CTP327718 DDL327718 DNH327718 DXD327718 EGZ327718 EQV327718 FAR327718 FKN327718 FUJ327718 GEF327718 GOB327718 GXX327718 HHT327718 HRP327718 IBL327718 ILH327718 IVD327718 JEZ327718 JOV327718 JYR327718 KIN327718 KSJ327718 LCF327718 LMB327718 LVX327718 MFT327718 MPP327718 MZL327718 NJH327718 NTD327718 OCZ327718 OMV327718 OWR327718 PGN327718 PQJ327718 QAF327718 QKB327718 QTX327718 RDT327718 RNP327718 RXL327718 SHH327718 SRD327718 TAZ327718 TKV327718 TUR327718 UEN327718 UOJ327718 UYF327718 VIB327718 VRX327718 WBT327718 WLP327718 WVL327718 TAZ38 IZ393254 SV393254 ACR393254 AMN393254 AWJ393254 BGF393254 BQB393254 BZX393254 CJT393254 CTP393254 DDL393254 DNH393254 DXD393254 EGZ393254 EQV393254 FAR393254 FKN393254 FUJ393254 GEF393254 GOB393254 GXX393254 HHT393254 HRP393254 IBL393254 ILH393254 IVD393254 JEZ393254 JOV393254 JYR393254 KIN393254 KSJ393254 LCF393254 LMB393254 LVX393254 MFT393254 MPP393254 MZL393254 NJH393254 NTD393254 OCZ393254 OMV393254 OWR393254 PGN393254 PQJ393254 QAF393254 QKB393254 QTX393254 RDT393254 RNP393254 RXL393254 SHH393254 SRD393254 TAZ393254 TKV393254 TUR393254 UEN393254 UOJ393254 UYF393254 VIB393254 VRX393254 WBT393254 WLP393254 WVL393254 TKV38 IZ458790 SV458790 ACR458790 AMN458790 AWJ458790 BGF458790 BQB458790 BZX458790 CJT458790 CTP458790 DDL458790 DNH458790 DXD458790 EGZ458790 EQV458790 FAR458790 FKN458790 FUJ458790 GEF458790 GOB458790 GXX458790 HHT458790 HRP458790 IBL458790 ILH458790 IVD458790 JEZ458790 JOV458790 JYR458790 KIN458790 KSJ458790 LCF458790 LMB458790 LVX458790 MFT458790 MPP458790 MZL458790 NJH458790 NTD458790 OCZ458790 OMV458790 OWR458790 PGN458790 PQJ458790 QAF458790 QKB458790 QTX458790 RDT458790 RNP458790 RXL458790 SHH458790 SRD458790 TAZ458790 TKV458790 TUR458790 UEN458790 UOJ458790 UYF458790 VIB458790 VRX458790 WBT458790 WLP458790 WVL458790 TUR38 IZ524326 SV524326 ACR524326 AMN524326 AWJ524326 BGF524326 BQB524326 BZX524326 CJT524326 CTP524326 DDL524326 DNH524326 DXD524326 EGZ524326 EQV524326 FAR524326 FKN524326 FUJ524326 GEF524326 GOB524326 GXX524326 HHT524326 HRP524326 IBL524326 ILH524326 IVD524326 JEZ524326 JOV524326 JYR524326 KIN524326 KSJ524326 LCF524326 LMB524326 LVX524326 MFT524326 MPP524326 MZL524326 NJH524326 NTD524326 OCZ524326 OMV524326 OWR524326 PGN524326 PQJ524326 QAF524326 QKB524326 QTX524326 RDT524326 RNP524326 RXL524326 SHH524326 SRD524326 TAZ524326 TKV524326 TUR524326 UEN524326 UOJ524326 UYF524326 VIB524326 VRX524326 WBT524326 WLP524326 WVL524326 UEN38 IZ589862 SV589862 ACR589862 AMN589862 AWJ589862 BGF589862 BQB589862 BZX589862 CJT589862 CTP589862 DDL589862 DNH589862 DXD589862 EGZ589862 EQV589862 FAR589862 FKN589862 FUJ589862 GEF589862 GOB589862 GXX589862 HHT589862 HRP589862 IBL589862 ILH589862 IVD589862 JEZ589862 JOV589862 JYR589862 KIN589862 KSJ589862 LCF589862 LMB589862 LVX589862 MFT589862 MPP589862 MZL589862 NJH589862 NTD589862 OCZ589862 OMV589862 OWR589862 PGN589862 PQJ589862 QAF589862 QKB589862 QTX589862 RDT589862 RNP589862 RXL589862 SHH589862 SRD589862 TAZ589862 TKV589862 TUR589862 UEN589862 UOJ589862 UYF589862 VIB589862 VRX589862 WBT589862 WLP589862 WVL589862 UOJ38 IZ655398 SV655398 ACR655398 AMN655398 AWJ655398 BGF655398 BQB655398 BZX655398 CJT655398 CTP655398 DDL655398 DNH655398 DXD655398 EGZ655398 EQV655398 FAR655398 FKN655398 FUJ655398 GEF655398 GOB655398 GXX655398 HHT655398 HRP655398 IBL655398 ILH655398 IVD655398 JEZ655398 JOV655398 JYR655398 KIN655398 KSJ655398 LCF655398 LMB655398 LVX655398 MFT655398 MPP655398 MZL655398 NJH655398 NTD655398 OCZ655398 OMV655398 OWR655398 PGN655398 PQJ655398 QAF655398 QKB655398 QTX655398 RDT655398 RNP655398 RXL655398 SHH655398 SRD655398 TAZ655398 TKV655398 TUR655398 UEN655398 UOJ655398 UYF655398 VIB655398 VRX655398 WBT655398 WLP655398 WVL655398 UYF38 IZ720934 SV720934 ACR720934 AMN720934 AWJ720934 BGF720934 BQB720934 BZX720934 CJT720934 CTP720934 DDL720934 DNH720934 DXD720934 EGZ720934 EQV720934 FAR720934 FKN720934 FUJ720934 GEF720934 GOB720934 GXX720934 HHT720934 HRP720934 IBL720934 ILH720934 IVD720934 JEZ720934 JOV720934 JYR720934 KIN720934 KSJ720934 LCF720934 LMB720934 LVX720934 MFT720934 MPP720934 MZL720934 NJH720934 NTD720934 OCZ720934 OMV720934 OWR720934 PGN720934 PQJ720934 QAF720934 QKB720934 QTX720934 RDT720934 RNP720934 RXL720934 SHH720934 SRD720934 TAZ720934 TKV720934 TUR720934 UEN720934 UOJ720934 UYF720934 VIB720934 VRX720934 WBT720934 WLP720934 WVL720934 VIB38 IZ786470 SV786470 ACR786470 AMN786470 AWJ786470 BGF786470 BQB786470 BZX786470 CJT786470 CTP786470 DDL786470 DNH786470 DXD786470 EGZ786470 EQV786470 FAR786470 FKN786470 FUJ786470 GEF786470 GOB786470 GXX786470 HHT786470 HRP786470 IBL786470 ILH786470 IVD786470 JEZ786470 JOV786470 JYR786470 KIN786470 KSJ786470 LCF786470 LMB786470 LVX786470 MFT786470 MPP786470 MZL786470 NJH786470 NTD786470 OCZ786470 OMV786470 OWR786470 PGN786470 PQJ786470 QAF786470 QKB786470 QTX786470 RDT786470 RNP786470 RXL786470 SHH786470 SRD786470 TAZ786470 TKV786470 TUR786470 UEN786470 UOJ786470 UYF786470 VIB786470 VRX786470 WBT786470 WLP786470 WVL786470 VRX38 IZ852006 SV852006 ACR852006 AMN852006 AWJ852006 BGF852006 BQB852006 BZX852006 CJT852006 CTP852006 DDL852006 DNH852006 DXD852006 EGZ852006 EQV852006 FAR852006 FKN852006 FUJ852006 GEF852006 GOB852006 GXX852006 HHT852006 HRP852006 IBL852006 ILH852006 IVD852006 JEZ852006 JOV852006 JYR852006 KIN852006 KSJ852006 LCF852006 LMB852006 LVX852006 MFT852006 MPP852006 MZL852006 NJH852006 NTD852006 OCZ852006 OMV852006 OWR852006 PGN852006 PQJ852006 QAF852006 QKB852006 QTX852006 RDT852006 RNP852006 RXL852006 SHH852006 SRD852006 TAZ852006 TKV852006 TUR852006 UEN852006 UOJ852006 UYF852006 VIB852006 VRX852006 WBT852006 WLP852006 WVL852006 WBT38 IZ917542 SV917542 ACR917542 AMN917542 AWJ917542 BGF917542 BQB917542 BZX917542 CJT917542 CTP917542 DDL917542 DNH917542 DXD917542 EGZ917542 EQV917542 FAR917542 FKN917542 FUJ917542 GEF917542 GOB917542 GXX917542 HHT917542 HRP917542 IBL917542 ILH917542 IVD917542 JEZ917542 JOV917542 JYR917542 KIN917542 KSJ917542 LCF917542 LMB917542 LVX917542 MFT917542 MPP917542 MZL917542 NJH917542 NTD917542 OCZ917542 OMV917542 OWR917542 PGN917542 PQJ917542 QAF917542 QKB917542 QTX917542 RDT917542 RNP917542 RXL917542 SHH917542 SRD917542 TAZ917542 TKV917542 TUR917542 UEN917542 UOJ917542 UYF917542 VIB917542 VRX917542 WBT917542 WLP917542 WVL917542 WLP38 IZ983078 SV983078 ACR983078 AMN983078 AWJ983078 BGF983078 BQB983078 BZX983078 CJT983078 CTP983078 DDL983078 DNH983078 DXD983078 EGZ983078 EQV983078 FAR983078 FKN983078 FUJ983078 GEF983078 GOB983078 GXX983078 HHT983078 HRP983078 IBL983078 ILH983078 IVD983078 JEZ983078 JOV983078 JYR983078 KIN983078 KSJ983078 LCF983078 LMB983078 LVX983078 MFT983078 MPP983078 MZL983078 NJH983078 NTD983078 OCZ983078 OMV983078 OWR983078 PGN983078 PQJ983078 QAF983078 QKB983078 QTX983078 RDT983078 RNP983078 RXL983078 SHH983078 SRD983078 TAZ983078 TKV983078 TUR983078 UEN983078 UOJ983078 UYF983078 VIB983078 VRX983078 WBT983078 WLP983078 D26 D65565 D131101 D196637 D262173 D327709 D393245 D458781 D524317 D589853 D655389 D720925 D786461 D851997 D917533 D983069 D30 D65569 D131105 D196641 D262177 D327713 D393249 D458785 D524321 D589857 D655393 D720929 D786465 D852001 D917537 D983073 D34 D65573 D131109 D196645 D262181 D327717 D393253 D458789 D524325 D589861 D655397 D720933 D786469 D852005 D917541 D983077 D38 D65577 D131113 D196649 D262185 D327721 D393257 D458793 D524329 D589865 D655401 D720937 D786473 D852009 D917545 D983081 D41" xr:uid="{00000000-0002-0000-0500-000000000000}">
      <formula1>$AA$1:$AA$2</formula1>
    </dataValidation>
  </dataValidations>
  <printOptions horizontalCentered="1"/>
  <pageMargins left="0.39370078740157483" right="0.31496062992125984" top="0.39370078740157483" bottom="0.19685039370078741" header="0.31496062992125984" footer="0.31496062992125984"/>
  <pageSetup paperSize="9" orientation="portrait" blackAndWhite="1"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BC9FDB-142C-416D-9F88-BBED35858663}">
  <sheetPr>
    <tabColor rgb="FFFF0000"/>
    <pageSetUpPr fitToPage="1"/>
  </sheetPr>
  <dimension ref="B1:P50"/>
  <sheetViews>
    <sheetView view="pageBreakPreview" zoomScale="55" zoomScaleNormal="90" zoomScaleSheetLayoutView="55" workbookViewId="0">
      <selection activeCell="B12" sqref="B12"/>
    </sheetView>
  </sheetViews>
  <sheetFormatPr defaultRowHeight="16.2" outlineLevelCol="1"/>
  <cols>
    <col min="1" max="1" width="3.6640625" style="769" customWidth="1"/>
    <col min="2" max="9" width="22.44140625" style="769" customWidth="1"/>
    <col min="10" max="12" width="20.77734375" style="769" customWidth="1"/>
    <col min="13" max="13" width="5.6640625" style="769" hidden="1" customWidth="1" outlineLevel="1"/>
    <col min="14" max="15" width="9" style="769" hidden="1" customWidth="1" outlineLevel="1"/>
    <col min="16" max="16" width="9" style="769" collapsed="1"/>
    <col min="17" max="261" width="9" style="769"/>
    <col min="262" max="262" width="15.77734375" style="769" customWidth="1"/>
    <col min="263" max="268" width="12.109375" style="769" customWidth="1"/>
    <col min="269" max="269" width="11.88671875" style="769" customWidth="1"/>
    <col min="270" max="517" width="9" style="769"/>
    <col min="518" max="518" width="15.77734375" style="769" customWidth="1"/>
    <col min="519" max="524" width="12.109375" style="769" customWidth="1"/>
    <col min="525" max="525" width="11.88671875" style="769" customWidth="1"/>
    <col min="526" max="773" width="9" style="769"/>
    <col min="774" max="774" width="15.77734375" style="769" customWidth="1"/>
    <col min="775" max="780" width="12.109375" style="769" customWidth="1"/>
    <col min="781" max="781" width="11.88671875" style="769" customWidth="1"/>
    <col min="782" max="1029" width="9" style="769"/>
    <col min="1030" max="1030" width="15.77734375" style="769" customWidth="1"/>
    <col min="1031" max="1036" width="12.109375" style="769" customWidth="1"/>
    <col min="1037" max="1037" width="11.88671875" style="769" customWidth="1"/>
    <col min="1038" max="1285" width="9" style="769"/>
    <col min="1286" max="1286" width="15.77734375" style="769" customWidth="1"/>
    <col min="1287" max="1292" width="12.109375" style="769" customWidth="1"/>
    <col min="1293" max="1293" width="11.88671875" style="769" customWidth="1"/>
    <col min="1294" max="1541" width="9" style="769"/>
    <col min="1542" max="1542" width="15.77734375" style="769" customWidth="1"/>
    <col min="1543" max="1548" width="12.109375" style="769" customWidth="1"/>
    <col min="1549" max="1549" width="11.88671875" style="769" customWidth="1"/>
    <col min="1550" max="1797" width="9" style="769"/>
    <col min="1798" max="1798" width="15.77734375" style="769" customWidth="1"/>
    <col min="1799" max="1804" width="12.109375" style="769" customWidth="1"/>
    <col min="1805" max="1805" width="11.88671875" style="769" customWidth="1"/>
    <col min="1806" max="2053" width="9" style="769"/>
    <col min="2054" max="2054" width="15.77734375" style="769" customWidth="1"/>
    <col min="2055" max="2060" width="12.109375" style="769" customWidth="1"/>
    <col min="2061" max="2061" width="11.88671875" style="769" customWidth="1"/>
    <col min="2062" max="2309" width="9" style="769"/>
    <col min="2310" max="2310" width="15.77734375" style="769" customWidth="1"/>
    <col min="2311" max="2316" width="12.109375" style="769" customWidth="1"/>
    <col min="2317" max="2317" width="11.88671875" style="769" customWidth="1"/>
    <col min="2318" max="2565" width="9" style="769"/>
    <col min="2566" max="2566" width="15.77734375" style="769" customWidth="1"/>
    <col min="2567" max="2572" width="12.109375" style="769" customWidth="1"/>
    <col min="2573" max="2573" width="11.88671875" style="769" customWidth="1"/>
    <col min="2574" max="2821" width="9" style="769"/>
    <col min="2822" max="2822" width="15.77734375" style="769" customWidth="1"/>
    <col min="2823" max="2828" width="12.109375" style="769" customWidth="1"/>
    <col min="2829" max="2829" width="11.88671875" style="769" customWidth="1"/>
    <col min="2830" max="3077" width="9" style="769"/>
    <col min="3078" max="3078" width="15.77734375" style="769" customWidth="1"/>
    <col min="3079" max="3084" width="12.109375" style="769" customWidth="1"/>
    <col min="3085" max="3085" width="11.88671875" style="769" customWidth="1"/>
    <col min="3086" max="3333" width="9" style="769"/>
    <col min="3334" max="3334" width="15.77734375" style="769" customWidth="1"/>
    <col min="3335" max="3340" width="12.109375" style="769" customWidth="1"/>
    <col min="3341" max="3341" width="11.88671875" style="769" customWidth="1"/>
    <col min="3342" max="3589" width="9" style="769"/>
    <col min="3590" max="3590" width="15.77734375" style="769" customWidth="1"/>
    <col min="3591" max="3596" width="12.109375" style="769" customWidth="1"/>
    <col min="3597" max="3597" width="11.88671875" style="769" customWidth="1"/>
    <col min="3598" max="3845" width="9" style="769"/>
    <col min="3846" max="3846" width="15.77734375" style="769" customWidth="1"/>
    <col min="3847" max="3852" width="12.109375" style="769" customWidth="1"/>
    <col min="3853" max="3853" width="11.88671875" style="769" customWidth="1"/>
    <col min="3854" max="4101" width="9" style="769"/>
    <col min="4102" max="4102" width="15.77734375" style="769" customWidth="1"/>
    <col min="4103" max="4108" width="12.109375" style="769" customWidth="1"/>
    <col min="4109" max="4109" width="11.88671875" style="769" customWidth="1"/>
    <col min="4110" max="4357" width="9" style="769"/>
    <col min="4358" max="4358" width="15.77734375" style="769" customWidth="1"/>
    <col min="4359" max="4364" width="12.109375" style="769" customWidth="1"/>
    <col min="4365" max="4365" width="11.88671875" style="769" customWidth="1"/>
    <col min="4366" max="4613" width="9" style="769"/>
    <col min="4614" max="4614" width="15.77734375" style="769" customWidth="1"/>
    <col min="4615" max="4620" width="12.109375" style="769" customWidth="1"/>
    <col min="4621" max="4621" width="11.88671875" style="769" customWidth="1"/>
    <col min="4622" max="4869" width="9" style="769"/>
    <col min="4870" max="4870" width="15.77734375" style="769" customWidth="1"/>
    <col min="4871" max="4876" width="12.109375" style="769" customWidth="1"/>
    <col min="4877" max="4877" width="11.88671875" style="769" customWidth="1"/>
    <col min="4878" max="5125" width="9" style="769"/>
    <col min="5126" max="5126" width="15.77734375" style="769" customWidth="1"/>
    <col min="5127" max="5132" width="12.109375" style="769" customWidth="1"/>
    <col min="5133" max="5133" width="11.88671875" style="769" customWidth="1"/>
    <col min="5134" max="5381" width="9" style="769"/>
    <col min="5382" max="5382" width="15.77734375" style="769" customWidth="1"/>
    <col min="5383" max="5388" width="12.109375" style="769" customWidth="1"/>
    <col min="5389" max="5389" width="11.88671875" style="769" customWidth="1"/>
    <col min="5390" max="5637" width="9" style="769"/>
    <col min="5638" max="5638" width="15.77734375" style="769" customWidth="1"/>
    <col min="5639" max="5644" width="12.109375" style="769" customWidth="1"/>
    <col min="5645" max="5645" width="11.88671875" style="769" customWidth="1"/>
    <col min="5646" max="5893" width="9" style="769"/>
    <col min="5894" max="5894" width="15.77734375" style="769" customWidth="1"/>
    <col min="5895" max="5900" width="12.109375" style="769" customWidth="1"/>
    <col min="5901" max="5901" width="11.88671875" style="769" customWidth="1"/>
    <col min="5902" max="6149" width="9" style="769"/>
    <col min="6150" max="6150" width="15.77734375" style="769" customWidth="1"/>
    <col min="6151" max="6156" width="12.109375" style="769" customWidth="1"/>
    <col min="6157" max="6157" width="11.88671875" style="769" customWidth="1"/>
    <col min="6158" max="6405" width="9" style="769"/>
    <col min="6406" max="6406" width="15.77734375" style="769" customWidth="1"/>
    <col min="6407" max="6412" width="12.109375" style="769" customWidth="1"/>
    <col min="6413" max="6413" width="11.88671875" style="769" customWidth="1"/>
    <col min="6414" max="6661" width="9" style="769"/>
    <col min="6662" max="6662" width="15.77734375" style="769" customWidth="1"/>
    <col min="6663" max="6668" width="12.109375" style="769" customWidth="1"/>
    <col min="6669" max="6669" width="11.88671875" style="769" customWidth="1"/>
    <col min="6670" max="6917" width="9" style="769"/>
    <col min="6918" max="6918" width="15.77734375" style="769" customWidth="1"/>
    <col min="6919" max="6924" width="12.109375" style="769" customWidth="1"/>
    <col min="6925" max="6925" width="11.88671875" style="769" customWidth="1"/>
    <col min="6926" max="7173" width="9" style="769"/>
    <col min="7174" max="7174" width="15.77734375" style="769" customWidth="1"/>
    <col min="7175" max="7180" width="12.109375" style="769" customWidth="1"/>
    <col min="7181" max="7181" width="11.88671875" style="769" customWidth="1"/>
    <col min="7182" max="7429" width="9" style="769"/>
    <col min="7430" max="7430" width="15.77734375" style="769" customWidth="1"/>
    <col min="7431" max="7436" width="12.109375" style="769" customWidth="1"/>
    <col min="7437" max="7437" width="11.88671875" style="769" customWidth="1"/>
    <col min="7438" max="7685" width="9" style="769"/>
    <col min="7686" max="7686" width="15.77734375" style="769" customWidth="1"/>
    <col min="7687" max="7692" width="12.109375" style="769" customWidth="1"/>
    <col min="7693" max="7693" width="11.88671875" style="769" customWidth="1"/>
    <col min="7694" max="7941" width="9" style="769"/>
    <col min="7942" max="7942" width="15.77734375" style="769" customWidth="1"/>
    <col min="7943" max="7948" width="12.109375" style="769" customWidth="1"/>
    <col min="7949" max="7949" width="11.88671875" style="769" customWidth="1"/>
    <col min="7950" max="8197" width="9" style="769"/>
    <col min="8198" max="8198" width="15.77734375" style="769" customWidth="1"/>
    <col min="8199" max="8204" width="12.109375" style="769" customWidth="1"/>
    <col min="8205" max="8205" width="11.88671875" style="769" customWidth="1"/>
    <col min="8206" max="8453" width="9" style="769"/>
    <col min="8454" max="8454" width="15.77734375" style="769" customWidth="1"/>
    <col min="8455" max="8460" width="12.109375" style="769" customWidth="1"/>
    <col min="8461" max="8461" width="11.88671875" style="769" customWidth="1"/>
    <col min="8462" max="8709" width="9" style="769"/>
    <col min="8710" max="8710" width="15.77734375" style="769" customWidth="1"/>
    <col min="8711" max="8716" width="12.109375" style="769" customWidth="1"/>
    <col min="8717" max="8717" width="11.88671875" style="769" customWidth="1"/>
    <col min="8718" max="8965" width="9" style="769"/>
    <col min="8966" max="8966" width="15.77734375" style="769" customWidth="1"/>
    <col min="8967" max="8972" width="12.109375" style="769" customWidth="1"/>
    <col min="8973" max="8973" width="11.88671875" style="769" customWidth="1"/>
    <col min="8974" max="9221" width="9" style="769"/>
    <col min="9222" max="9222" width="15.77734375" style="769" customWidth="1"/>
    <col min="9223" max="9228" width="12.109375" style="769" customWidth="1"/>
    <col min="9229" max="9229" width="11.88671875" style="769" customWidth="1"/>
    <col min="9230" max="9477" width="9" style="769"/>
    <col min="9478" max="9478" width="15.77734375" style="769" customWidth="1"/>
    <col min="9479" max="9484" width="12.109375" style="769" customWidth="1"/>
    <col min="9485" max="9485" width="11.88671875" style="769" customWidth="1"/>
    <col min="9486" max="9733" width="9" style="769"/>
    <col min="9734" max="9734" width="15.77734375" style="769" customWidth="1"/>
    <col min="9735" max="9740" width="12.109375" style="769" customWidth="1"/>
    <col min="9741" max="9741" width="11.88671875" style="769" customWidth="1"/>
    <col min="9742" max="9989" width="9" style="769"/>
    <col min="9990" max="9990" width="15.77734375" style="769" customWidth="1"/>
    <col min="9991" max="9996" width="12.109375" style="769" customWidth="1"/>
    <col min="9997" max="9997" width="11.88671875" style="769" customWidth="1"/>
    <col min="9998" max="10245" width="9" style="769"/>
    <col min="10246" max="10246" width="15.77734375" style="769" customWidth="1"/>
    <col min="10247" max="10252" width="12.109375" style="769" customWidth="1"/>
    <col min="10253" max="10253" width="11.88671875" style="769" customWidth="1"/>
    <col min="10254" max="10501" width="9" style="769"/>
    <col min="10502" max="10502" width="15.77734375" style="769" customWidth="1"/>
    <col min="10503" max="10508" width="12.109375" style="769" customWidth="1"/>
    <col min="10509" max="10509" width="11.88671875" style="769" customWidth="1"/>
    <col min="10510" max="10757" width="9" style="769"/>
    <col min="10758" max="10758" width="15.77734375" style="769" customWidth="1"/>
    <col min="10759" max="10764" width="12.109375" style="769" customWidth="1"/>
    <col min="10765" max="10765" width="11.88671875" style="769" customWidth="1"/>
    <col min="10766" max="11013" width="9" style="769"/>
    <col min="11014" max="11014" width="15.77734375" style="769" customWidth="1"/>
    <col min="11015" max="11020" width="12.109375" style="769" customWidth="1"/>
    <col min="11021" max="11021" width="11.88671875" style="769" customWidth="1"/>
    <col min="11022" max="11269" width="9" style="769"/>
    <col min="11270" max="11270" width="15.77734375" style="769" customWidth="1"/>
    <col min="11271" max="11276" width="12.109375" style="769" customWidth="1"/>
    <col min="11277" max="11277" width="11.88671875" style="769" customWidth="1"/>
    <col min="11278" max="11525" width="9" style="769"/>
    <col min="11526" max="11526" width="15.77734375" style="769" customWidth="1"/>
    <col min="11527" max="11532" width="12.109375" style="769" customWidth="1"/>
    <col min="11533" max="11533" width="11.88671875" style="769" customWidth="1"/>
    <col min="11534" max="11781" width="9" style="769"/>
    <col min="11782" max="11782" width="15.77734375" style="769" customWidth="1"/>
    <col min="11783" max="11788" width="12.109375" style="769" customWidth="1"/>
    <col min="11789" max="11789" width="11.88671875" style="769" customWidth="1"/>
    <col min="11790" max="12037" width="9" style="769"/>
    <col min="12038" max="12038" width="15.77734375" style="769" customWidth="1"/>
    <col min="12039" max="12044" width="12.109375" style="769" customWidth="1"/>
    <col min="12045" max="12045" width="11.88671875" style="769" customWidth="1"/>
    <col min="12046" max="12293" width="9" style="769"/>
    <col min="12294" max="12294" width="15.77734375" style="769" customWidth="1"/>
    <col min="12295" max="12300" width="12.109375" style="769" customWidth="1"/>
    <col min="12301" max="12301" width="11.88671875" style="769" customWidth="1"/>
    <col min="12302" max="12549" width="9" style="769"/>
    <col min="12550" max="12550" width="15.77734375" style="769" customWidth="1"/>
    <col min="12551" max="12556" width="12.109375" style="769" customWidth="1"/>
    <col min="12557" max="12557" width="11.88671875" style="769" customWidth="1"/>
    <col min="12558" max="12805" width="9" style="769"/>
    <col min="12806" max="12806" width="15.77734375" style="769" customWidth="1"/>
    <col min="12807" max="12812" width="12.109375" style="769" customWidth="1"/>
    <col min="12813" max="12813" width="11.88671875" style="769" customWidth="1"/>
    <col min="12814" max="13061" width="9" style="769"/>
    <col min="13062" max="13062" width="15.77734375" style="769" customWidth="1"/>
    <col min="13063" max="13068" width="12.109375" style="769" customWidth="1"/>
    <col min="13069" max="13069" width="11.88671875" style="769" customWidth="1"/>
    <col min="13070" max="13317" width="9" style="769"/>
    <col min="13318" max="13318" width="15.77734375" style="769" customWidth="1"/>
    <col min="13319" max="13324" width="12.109375" style="769" customWidth="1"/>
    <col min="13325" max="13325" width="11.88671875" style="769" customWidth="1"/>
    <col min="13326" max="13573" width="9" style="769"/>
    <col min="13574" max="13574" width="15.77734375" style="769" customWidth="1"/>
    <col min="13575" max="13580" width="12.109375" style="769" customWidth="1"/>
    <col min="13581" max="13581" width="11.88671875" style="769" customWidth="1"/>
    <col min="13582" max="13829" width="9" style="769"/>
    <col min="13830" max="13830" width="15.77734375" style="769" customWidth="1"/>
    <col min="13831" max="13836" width="12.109375" style="769" customWidth="1"/>
    <col min="13837" max="13837" width="11.88671875" style="769" customWidth="1"/>
    <col min="13838" max="14085" width="9" style="769"/>
    <col min="14086" max="14086" width="15.77734375" style="769" customWidth="1"/>
    <col min="14087" max="14092" width="12.109375" style="769" customWidth="1"/>
    <col min="14093" max="14093" width="11.88671875" style="769" customWidth="1"/>
    <col min="14094" max="14341" width="9" style="769"/>
    <col min="14342" max="14342" width="15.77734375" style="769" customWidth="1"/>
    <col min="14343" max="14348" width="12.109375" style="769" customWidth="1"/>
    <col min="14349" max="14349" width="11.88671875" style="769" customWidth="1"/>
    <col min="14350" max="14597" width="9" style="769"/>
    <col min="14598" max="14598" width="15.77734375" style="769" customWidth="1"/>
    <col min="14599" max="14604" width="12.109375" style="769" customWidth="1"/>
    <col min="14605" max="14605" width="11.88671875" style="769" customWidth="1"/>
    <col min="14606" max="14853" width="9" style="769"/>
    <col min="14854" max="14854" width="15.77734375" style="769" customWidth="1"/>
    <col min="14855" max="14860" width="12.109375" style="769" customWidth="1"/>
    <col min="14861" max="14861" width="11.88671875" style="769" customWidth="1"/>
    <col min="14862" max="15109" width="9" style="769"/>
    <col min="15110" max="15110" width="15.77734375" style="769" customWidth="1"/>
    <col min="15111" max="15116" width="12.109375" style="769" customWidth="1"/>
    <col min="15117" max="15117" width="11.88671875" style="769" customWidth="1"/>
    <col min="15118" max="15365" width="9" style="769"/>
    <col min="15366" max="15366" width="15.77734375" style="769" customWidth="1"/>
    <col min="15367" max="15372" width="12.109375" style="769" customWidth="1"/>
    <col min="15373" max="15373" width="11.88671875" style="769" customWidth="1"/>
    <col min="15374" max="15621" width="9" style="769"/>
    <col min="15622" max="15622" width="15.77734375" style="769" customWidth="1"/>
    <col min="15623" max="15628" width="12.109375" style="769" customWidth="1"/>
    <col min="15629" max="15629" width="11.88671875" style="769" customWidth="1"/>
    <col min="15630" max="15877" width="9" style="769"/>
    <col min="15878" max="15878" width="15.77734375" style="769" customWidth="1"/>
    <col min="15879" max="15884" width="12.109375" style="769" customWidth="1"/>
    <col min="15885" max="15885" width="11.88671875" style="769" customWidth="1"/>
    <col min="15886" max="16133" width="9" style="769"/>
    <col min="16134" max="16134" width="15.77734375" style="769" customWidth="1"/>
    <col min="16135" max="16140" width="12.109375" style="769" customWidth="1"/>
    <col min="16141" max="16141" width="11.88671875" style="769" customWidth="1"/>
    <col min="16142" max="16384" width="9" style="769"/>
  </cols>
  <sheetData>
    <row r="1" spans="2:15" ht="16.5" customHeight="1">
      <c r="B1" s="769" t="s">
        <v>705</v>
      </c>
      <c r="C1" s="770"/>
    </row>
    <row r="2" spans="2:15" ht="13.5" customHeight="1"/>
    <row r="3" spans="2:15" ht="23.25" customHeight="1">
      <c r="B3" s="867" t="s">
        <v>147</v>
      </c>
      <c r="C3" s="867"/>
      <c r="D3" s="867"/>
      <c r="E3" s="867"/>
      <c r="F3" s="867"/>
      <c r="G3" s="867"/>
      <c r="H3" s="867"/>
      <c r="I3" s="867"/>
      <c r="J3" s="771"/>
      <c r="K3" s="771"/>
      <c r="L3" s="771"/>
    </row>
    <row r="4" spans="2:15" ht="13.5" customHeight="1">
      <c r="C4" s="771"/>
      <c r="D4" s="771"/>
      <c r="E4" s="771"/>
      <c r="F4" s="771"/>
      <c r="G4" s="771"/>
      <c r="H4" s="771"/>
      <c r="I4" s="771"/>
      <c r="J4" s="771"/>
      <c r="K4" s="771"/>
      <c r="L4" s="771"/>
    </row>
    <row r="5" spans="2:15" ht="23.25" customHeight="1">
      <c r="B5" s="769" t="s">
        <v>742</v>
      </c>
    </row>
    <row r="6" spans="2:15" ht="30" customHeight="1">
      <c r="B6" s="772"/>
      <c r="C6" s="868" t="s">
        <v>148</v>
      </c>
      <c r="D6" s="773" t="s">
        <v>149</v>
      </c>
      <c r="E6" s="870" t="s">
        <v>150</v>
      </c>
      <c r="F6" s="774" t="s">
        <v>151</v>
      </c>
      <c r="G6" s="868" t="s">
        <v>152</v>
      </c>
      <c r="H6" s="868" t="s">
        <v>153</v>
      </c>
      <c r="I6" s="868" t="s">
        <v>154</v>
      </c>
      <c r="J6" s="859" t="s">
        <v>155</v>
      </c>
      <c r="K6" s="861" t="s">
        <v>156</v>
      </c>
      <c r="L6" s="863" t="s">
        <v>157</v>
      </c>
      <c r="O6" s="769" t="s">
        <v>743</v>
      </c>
    </row>
    <row r="7" spans="2:15" ht="30" customHeight="1">
      <c r="B7" s="775" t="s">
        <v>158</v>
      </c>
      <c r="C7" s="869"/>
      <c r="D7" s="776" t="s">
        <v>159</v>
      </c>
      <c r="E7" s="871"/>
      <c r="F7" s="775" t="s">
        <v>160</v>
      </c>
      <c r="G7" s="869"/>
      <c r="H7" s="869"/>
      <c r="I7" s="869"/>
      <c r="J7" s="860"/>
      <c r="K7" s="862"/>
      <c r="L7" s="864"/>
    </row>
    <row r="8" spans="2:15" ht="30" customHeight="1">
      <c r="B8" s="777"/>
      <c r="C8" s="869"/>
      <c r="D8" s="776" t="s">
        <v>161</v>
      </c>
      <c r="E8" s="871"/>
      <c r="F8" s="775" t="s">
        <v>162</v>
      </c>
      <c r="G8" s="869"/>
      <c r="H8" s="869"/>
      <c r="I8" s="869"/>
      <c r="J8" s="860"/>
      <c r="K8" s="862"/>
      <c r="L8" s="864"/>
    </row>
    <row r="9" spans="2:15" ht="30" customHeight="1">
      <c r="B9" s="778"/>
      <c r="C9" s="779" t="s">
        <v>163</v>
      </c>
      <c r="D9" s="780" t="s">
        <v>164</v>
      </c>
      <c r="E9" s="780" t="s">
        <v>165</v>
      </c>
      <c r="F9" s="779" t="s">
        <v>166</v>
      </c>
      <c r="G9" s="779" t="s">
        <v>167</v>
      </c>
      <c r="H9" s="779" t="s">
        <v>168</v>
      </c>
      <c r="I9" s="779" t="s">
        <v>169</v>
      </c>
      <c r="J9" s="779" t="s">
        <v>170</v>
      </c>
      <c r="K9" s="781" t="s">
        <v>171</v>
      </c>
      <c r="L9" s="781" t="s">
        <v>172</v>
      </c>
    </row>
    <row r="10" spans="2:15" ht="30" customHeight="1">
      <c r="B10" s="782"/>
      <c r="C10" s="783" t="s">
        <v>173</v>
      </c>
      <c r="D10" s="783" t="s">
        <v>173</v>
      </c>
      <c r="E10" s="784" t="s">
        <v>173</v>
      </c>
      <c r="F10" s="783" t="s">
        <v>173</v>
      </c>
      <c r="G10" s="783" t="s">
        <v>174</v>
      </c>
      <c r="H10" s="783" t="s">
        <v>173</v>
      </c>
      <c r="I10" s="783" t="s">
        <v>175</v>
      </c>
      <c r="J10" s="783" t="s">
        <v>173</v>
      </c>
      <c r="K10" s="785" t="s">
        <v>175</v>
      </c>
      <c r="L10" s="785" t="s">
        <v>173</v>
      </c>
    </row>
    <row r="11" spans="2:15" ht="30" customHeight="1">
      <c r="B11" s="786"/>
      <c r="C11" s="787">
        <v>5600000</v>
      </c>
      <c r="D11" s="788">
        <v>0</v>
      </c>
      <c r="E11" s="789">
        <v>5600000</v>
      </c>
      <c r="F11" s="788">
        <v>3970000</v>
      </c>
      <c r="G11" s="790">
        <v>3500000</v>
      </c>
      <c r="H11" s="791">
        <v>3500000</v>
      </c>
      <c r="I11" s="791">
        <v>3500000</v>
      </c>
      <c r="J11" s="791">
        <v>3500000</v>
      </c>
      <c r="K11" s="865"/>
      <c r="L11" s="865"/>
      <c r="M11" s="769">
        <v>76</v>
      </c>
    </row>
    <row r="12" spans="2:15" ht="30" customHeight="1">
      <c r="B12" s="792"/>
      <c r="C12" s="793"/>
      <c r="D12" s="794"/>
      <c r="E12" s="795" t="s">
        <v>702</v>
      </c>
      <c r="F12" s="794"/>
      <c r="G12" s="796" t="s">
        <v>702</v>
      </c>
      <c r="H12" s="797" t="s">
        <v>702</v>
      </c>
      <c r="I12" s="797" t="s">
        <v>702</v>
      </c>
      <c r="J12" s="797" t="s">
        <v>702</v>
      </c>
      <c r="K12" s="866"/>
      <c r="L12" s="866"/>
      <c r="M12" s="769">
        <v>77</v>
      </c>
    </row>
    <row r="13" spans="2:15" ht="30" customHeight="1">
      <c r="B13" s="798" t="s">
        <v>176</v>
      </c>
      <c r="C13" s="799">
        <v>5600000</v>
      </c>
      <c r="D13" s="799" t="s">
        <v>702</v>
      </c>
      <c r="E13" s="799">
        <v>5600000</v>
      </c>
      <c r="F13" s="799">
        <v>3970000</v>
      </c>
      <c r="G13" s="799">
        <v>3500000</v>
      </c>
      <c r="H13" s="799">
        <v>3500000</v>
      </c>
      <c r="I13" s="799">
        <v>3500000</v>
      </c>
      <c r="J13" s="799">
        <v>3500000</v>
      </c>
      <c r="K13" s="800" t="str">
        <f>IF(SUM(K11:K11)=0,"",SUM(K11:K11))</f>
        <v/>
      </c>
      <c r="L13" s="800" t="str">
        <f>IF(SUM(L11:L11)=0,"",SUM(L11:L11))</f>
        <v/>
      </c>
    </row>
    <row r="14" spans="2:15" ht="16.5" customHeight="1">
      <c r="C14" s="801"/>
      <c r="D14" s="801"/>
    </row>
    <row r="15" spans="2:15" ht="28.5" customHeight="1">
      <c r="B15" s="769" t="s">
        <v>177</v>
      </c>
    </row>
    <row r="16" spans="2:15" ht="28.5" customHeight="1">
      <c r="B16" s="856" t="s">
        <v>178</v>
      </c>
      <c r="C16" s="857"/>
      <c r="D16" s="858"/>
      <c r="E16" s="856" t="s">
        <v>179</v>
      </c>
      <c r="F16" s="858"/>
      <c r="G16" s="856" t="s">
        <v>180</v>
      </c>
      <c r="H16" s="857"/>
      <c r="I16" s="857"/>
      <c r="J16" s="857"/>
      <c r="K16" s="857"/>
      <c r="L16" s="858"/>
    </row>
    <row r="17" spans="2:13" ht="28.5" customHeight="1">
      <c r="B17" s="802"/>
      <c r="D17" s="803"/>
      <c r="E17" s="804"/>
      <c r="F17" s="805" t="s">
        <v>175</v>
      </c>
      <c r="G17" s="806"/>
      <c r="L17" s="803"/>
    </row>
    <row r="18" spans="2:13" ht="28.5" customHeight="1">
      <c r="B18" s="807" t="s">
        <v>711</v>
      </c>
      <c r="C18" s="808"/>
      <c r="D18" s="809"/>
      <c r="E18" s="804"/>
      <c r="F18" s="810">
        <v>1000000</v>
      </c>
      <c r="G18" s="811" t="s">
        <v>712</v>
      </c>
      <c r="H18" s="812"/>
      <c r="I18" s="812"/>
      <c r="J18" s="812"/>
      <c r="K18" s="812"/>
      <c r="L18" s="813"/>
      <c r="M18" s="769">
        <v>4</v>
      </c>
    </row>
    <row r="19" spans="2:13" ht="28.5" customHeight="1">
      <c r="B19" s="807" t="s">
        <v>66</v>
      </c>
      <c r="C19" s="808"/>
      <c r="D19" s="809"/>
      <c r="E19" s="804"/>
      <c r="F19" s="810"/>
      <c r="G19" s="811"/>
      <c r="H19" s="812"/>
      <c r="I19" s="812"/>
      <c r="J19" s="812"/>
      <c r="K19" s="812"/>
      <c r="L19" s="813"/>
      <c r="M19" s="769">
        <v>5</v>
      </c>
    </row>
    <row r="20" spans="2:13" ht="28.5" customHeight="1">
      <c r="B20" s="807" t="s">
        <v>713</v>
      </c>
      <c r="C20" s="808"/>
      <c r="D20" s="809"/>
      <c r="E20" s="804"/>
      <c r="F20" s="810">
        <v>500000</v>
      </c>
      <c r="G20" s="811" t="s">
        <v>712</v>
      </c>
      <c r="H20" s="812"/>
      <c r="I20" s="812"/>
      <c r="J20" s="812"/>
      <c r="K20" s="812"/>
      <c r="L20" s="813"/>
      <c r="M20" s="769">
        <v>6</v>
      </c>
    </row>
    <row r="21" spans="2:13" ht="28.5" customHeight="1">
      <c r="B21" s="807" t="s">
        <v>66</v>
      </c>
      <c r="C21" s="808"/>
      <c r="D21" s="809"/>
      <c r="E21" s="804"/>
      <c r="F21" s="810"/>
      <c r="G21" s="811"/>
      <c r="H21" s="812"/>
      <c r="I21" s="812"/>
      <c r="J21" s="812"/>
      <c r="K21" s="812"/>
      <c r="L21" s="813"/>
      <c r="M21" s="769">
        <v>7</v>
      </c>
    </row>
    <row r="22" spans="2:13" ht="28.5" customHeight="1">
      <c r="B22" s="807" t="s">
        <v>696</v>
      </c>
      <c r="C22" s="808"/>
      <c r="D22" s="809"/>
      <c r="E22" s="804"/>
      <c r="F22" s="810">
        <v>250000</v>
      </c>
      <c r="G22" s="811" t="s">
        <v>714</v>
      </c>
      <c r="H22" s="812"/>
      <c r="I22" s="812"/>
      <c r="J22" s="812"/>
      <c r="K22" s="812"/>
      <c r="L22" s="813"/>
      <c r="M22" s="769">
        <v>8</v>
      </c>
    </row>
    <row r="23" spans="2:13" ht="28.5" customHeight="1">
      <c r="B23" s="807"/>
      <c r="C23" s="808"/>
      <c r="D23" s="809"/>
      <c r="E23" s="804"/>
      <c r="F23" s="810"/>
      <c r="G23" s="811" t="s">
        <v>714</v>
      </c>
      <c r="H23" s="812"/>
      <c r="I23" s="812"/>
      <c r="J23" s="812"/>
      <c r="K23" s="812"/>
      <c r="L23" s="813"/>
    </row>
    <row r="24" spans="2:13" ht="28.5" customHeight="1">
      <c r="B24" s="807"/>
      <c r="C24" s="808"/>
      <c r="D24" s="809"/>
      <c r="E24" s="804"/>
      <c r="F24" s="810"/>
      <c r="G24" s="811" t="s">
        <v>715</v>
      </c>
      <c r="H24" s="812"/>
      <c r="I24" s="812"/>
      <c r="J24" s="812"/>
      <c r="K24" s="812"/>
      <c r="L24" s="813"/>
    </row>
    <row r="25" spans="2:13" ht="28.5" customHeight="1">
      <c r="B25" s="807" t="s">
        <v>66</v>
      </c>
      <c r="C25" s="808"/>
      <c r="D25" s="809"/>
      <c r="E25" s="804"/>
      <c r="F25" s="810"/>
      <c r="G25" s="811"/>
      <c r="H25" s="812"/>
      <c r="I25" s="812"/>
      <c r="J25" s="812"/>
      <c r="K25" s="812"/>
      <c r="L25" s="813"/>
      <c r="M25" s="769">
        <v>9</v>
      </c>
    </row>
    <row r="26" spans="2:13" ht="28.5" customHeight="1">
      <c r="B26" s="807" t="s">
        <v>697</v>
      </c>
      <c r="C26" s="808"/>
      <c r="D26" s="809"/>
      <c r="E26" s="804"/>
      <c r="F26" s="810">
        <v>200000</v>
      </c>
      <c r="G26" s="811" t="s">
        <v>717</v>
      </c>
      <c r="H26" s="812"/>
      <c r="I26" s="812"/>
      <c r="J26" s="812"/>
      <c r="K26" s="812"/>
      <c r="L26" s="813"/>
      <c r="M26" s="769">
        <v>10</v>
      </c>
    </row>
    <row r="27" spans="2:13" ht="28.5" customHeight="1">
      <c r="B27" s="807" t="s">
        <v>66</v>
      </c>
      <c r="C27" s="808"/>
      <c r="D27" s="809"/>
      <c r="E27" s="804"/>
      <c r="F27" s="810"/>
      <c r="G27" s="811"/>
      <c r="H27" s="812"/>
      <c r="I27" s="812"/>
      <c r="J27" s="812"/>
      <c r="K27" s="812"/>
      <c r="L27" s="813"/>
      <c r="M27" s="769">
        <v>11</v>
      </c>
    </row>
    <row r="28" spans="2:13" ht="28.5" customHeight="1">
      <c r="B28" s="807" t="s">
        <v>716</v>
      </c>
      <c r="C28" s="808"/>
      <c r="D28" s="809"/>
      <c r="E28" s="804"/>
      <c r="F28" s="810">
        <v>1000000</v>
      </c>
      <c r="G28" s="811" t="s">
        <v>718</v>
      </c>
      <c r="H28" s="812"/>
      <c r="I28" s="812"/>
      <c r="J28" s="812"/>
      <c r="K28" s="812"/>
      <c r="L28" s="813"/>
      <c r="M28" s="769">
        <v>12</v>
      </c>
    </row>
    <row r="29" spans="2:13" ht="28.5" customHeight="1">
      <c r="B29" s="807" t="s">
        <v>66</v>
      </c>
      <c r="C29" s="808"/>
      <c r="D29" s="809"/>
      <c r="E29" s="804"/>
      <c r="F29" s="810"/>
      <c r="G29" s="811"/>
      <c r="H29" s="812"/>
      <c r="I29" s="812"/>
      <c r="J29" s="812"/>
      <c r="K29" s="812"/>
      <c r="L29" s="813"/>
      <c r="M29" s="769">
        <v>13</v>
      </c>
    </row>
    <row r="30" spans="2:13" ht="28.5" customHeight="1">
      <c r="B30" s="807" t="s">
        <v>698</v>
      </c>
      <c r="C30" s="808"/>
      <c r="D30" s="809"/>
      <c r="E30" s="804"/>
      <c r="F30" s="810">
        <v>250000</v>
      </c>
      <c r="G30" s="811" t="s">
        <v>719</v>
      </c>
      <c r="H30" s="812"/>
      <c r="I30" s="812"/>
      <c r="J30" s="812"/>
      <c r="K30" s="812"/>
      <c r="L30" s="813"/>
      <c r="M30" s="769">
        <v>14</v>
      </c>
    </row>
    <row r="31" spans="2:13" ht="28.5" customHeight="1">
      <c r="B31" s="807" t="s">
        <v>66</v>
      </c>
      <c r="C31" s="808"/>
      <c r="D31" s="809"/>
      <c r="E31" s="804"/>
      <c r="F31" s="810"/>
      <c r="G31" s="811"/>
      <c r="H31" s="812"/>
      <c r="I31" s="812"/>
      <c r="J31" s="812"/>
      <c r="K31" s="812"/>
      <c r="L31" s="813"/>
      <c r="M31" s="769">
        <v>15</v>
      </c>
    </row>
    <row r="32" spans="2:13" ht="28.5" customHeight="1">
      <c r="B32" s="807" t="s">
        <v>699</v>
      </c>
      <c r="C32" s="808"/>
      <c r="D32" s="809"/>
      <c r="E32" s="804"/>
      <c r="F32" s="810">
        <v>50000</v>
      </c>
      <c r="G32" s="811" t="s">
        <v>720</v>
      </c>
      <c r="H32" s="812"/>
      <c r="I32" s="812"/>
      <c r="J32" s="812"/>
      <c r="K32" s="812"/>
      <c r="L32" s="813"/>
      <c r="M32" s="769">
        <v>16</v>
      </c>
    </row>
    <row r="33" spans="2:13" ht="28.5" customHeight="1">
      <c r="B33" s="807" t="s">
        <v>66</v>
      </c>
      <c r="C33" s="808"/>
      <c r="D33" s="809"/>
      <c r="E33" s="804"/>
      <c r="F33" s="810"/>
      <c r="G33" s="811"/>
      <c r="H33" s="812"/>
      <c r="I33" s="812"/>
      <c r="J33" s="812"/>
      <c r="K33" s="812"/>
      <c r="L33" s="813"/>
      <c r="M33" s="769">
        <v>17</v>
      </c>
    </row>
    <row r="34" spans="2:13" ht="28.5" customHeight="1">
      <c r="B34" s="807" t="s">
        <v>700</v>
      </c>
      <c r="C34" s="808"/>
      <c r="D34" s="814"/>
      <c r="E34" s="804"/>
      <c r="F34" s="810">
        <v>20000</v>
      </c>
      <c r="G34" s="811" t="s">
        <v>719</v>
      </c>
      <c r="H34" s="812"/>
      <c r="I34" s="812"/>
      <c r="J34" s="812"/>
      <c r="K34" s="812"/>
      <c r="L34" s="813"/>
      <c r="M34" s="769">
        <v>18</v>
      </c>
    </row>
    <row r="35" spans="2:13" ht="28.5" customHeight="1">
      <c r="B35" s="807" t="s">
        <v>66</v>
      </c>
      <c r="C35" s="808"/>
      <c r="D35" s="809"/>
      <c r="E35" s="804"/>
      <c r="F35" s="810"/>
      <c r="G35" s="811"/>
      <c r="H35" s="812"/>
      <c r="I35" s="812"/>
      <c r="J35" s="812"/>
      <c r="K35" s="812"/>
      <c r="L35" s="813"/>
      <c r="M35" s="769">
        <v>19</v>
      </c>
    </row>
    <row r="36" spans="2:13" ht="28.5" customHeight="1">
      <c r="B36" s="807" t="s">
        <v>721</v>
      </c>
      <c r="C36" s="808"/>
      <c r="D36" s="809"/>
      <c r="E36" s="804"/>
      <c r="F36" s="810"/>
      <c r="G36" s="811"/>
      <c r="H36" s="812"/>
      <c r="I36" s="812"/>
      <c r="J36" s="812"/>
      <c r="K36" s="812"/>
      <c r="L36" s="813"/>
      <c r="M36" s="769">
        <v>20</v>
      </c>
    </row>
    <row r="37" spans="2:13" ht="28.5" customHeight="1">
      <c r="B37" s="807" t="s">
        <v>66</v>
      </c>
      <c r="C37" s="808"/>
      <c r="D37" s="809"/>
      <c r="E37" s="804"/>
      <c r="F37" s="810"/>
      <c r="G37" s="811"/>
      <c r="H37" s="812"/>
      <c r="I37" s="812"/>
      <c r="J37" s="812"/>
      <c r="K37" s="812"/>
      <c r="L37" s="813"/>
      <c r="M37" s="769">
        <v>21</v>
      </c>
    </row>
    <row r="38" spans="2:13" ht="28.5" customHeight="1">
      <c r="B38" s="807" t="s">
        <v>722</v>
      </c>
      <c r="C38" s="808"/>
      <c r="D38" s="809"/>
      <c r="E38" s="804"/>
      <c r="F38" s="810">
        <v>450000</v>
      </c>
      <c r="G38" s="811" t="s">
        <v>723</v>
      </c>
      <c r="H38" s="812"/>
      <c r="I38" s="812"/>
      <c r="J38" s="812"/>
      <c r="K38" s="812"/>
      <c r="L38" s="813"/>
      <c r="M38" s="769">
        <v>22</v>
      </c>
    </row>
    <row r="39" spans="2:13" ht="28.5" customHeight="1">
      <c r="B39" s="807" t="s">
        <v>66</v>
      </c>
      <c r="C39" s="808"/>
      <c r="D39" s="809"/>
      <c r="E39" s="804"/>
      <c r="F39" s="810"/>
      <c r="G39" s="811"/>
      <c r="H39" s="812"/>
      <c r="I39" s="812"/>
      <c r="J39" s="812"/>
      <c r="K39" s="812"/>
      <c r="L39" s="813"/>
      <c r="M39" s="769">
        <v>23</v>
      </c>
    </row>
    <row r="40" spans="2:13" ht="28.5" customHeight="1">
      <c r="B40" s="807" t="s">
        <v>701</v>
      </c>
      <c r="C40" s="808"/>
      <c r="D40" s="809"/>
      <c r="E40" s="804"/>
      <c r="F40" s="810"/>
      <c r="G40" s="811"/>
      <c r="H40" s="812"/>
      <c r="I40" s="812"/>
      <c r="J40" s="812"/>
      <c r="K40" s="812"/>
      <c r="L40" s="813"/>
      <c r="M40" s="769">
        <v>24</v>
      </c>
    </row>
    <row r="41" spans="2:13" ht="28.5" customHeight="1">
      <c r="B41" s="807" t="s">
        <v>66</v>
      </c>
      <c r="C41" s="808"/>
      <c r="D41" s="809"/>
      <c r="E41" s="804"/>
      <c r="F41" s="810"/>
      <c r="G41" s="811"/>
      <c r="H41" s="812"/>
      <c r="I41" s="812"/>
      <c r="J41" s="812"/>
      <c r="K41" s="812"/>
      <c r="L41" s="813"/>
      <c r="M41" s="769">
        <v>25</v>
      </c>
    </row>
    <row r="42" spans="2:13" ht="28.5" customHeight="1">
      <c r="B42" s="807" t="s">
        <v>724</v>
      </c>
      <c r="C42" s="808"/>
      <c r="D42" s="809"/>
      <c r="E42" s="804"/>
      <c r="F42" s="810">
        <v>100000</v>
      </c>
      <c r="G42" s="811" t="s">
        <v>712</v>
      </c>
      <c r="H42" s="812"/>
      <c r="I42" s="812"/>
      <c r="J42" s="812"/>
      <c r="K42" s="812"/>
      <c r="L42" s="813"/>
      <c r="M42" s="769">
        <v>26</v>
      </c>
    </row>
    <row r="43" spans="2:13" ht="28.5" customHeight="1">
      <c r="B43" s="807" t="s">
        <v>66</v>
      </c>
      <c r="C43" s="808"/>
      <c r="D43" s="809"/>
      <c r="E43" s="804"/>
      <c r="F43" s="810"/>
      <c r="G43" s="811"/>
      <c r="H43" s="812"/>
      <c r="I43" s="812"/>
      <c r="J43" s="812"/>
      <c r="K43" s="812"/>
      <c r="L43" s="813"/>
      <c r="M43" s="769">
        <v>27</v>
      </c>
    </row>
    <row r="44" spans="2:13" ht="28.5" customHeight="1">
      <c r="B44" s="807" t="s">
        <v>725</v>
      </c>
      <c r="C44" s="808"/>
      <c r="D44" s="809"/>
      <c r="E44" s="804"/>
      <c r="F44" s="810">
        <v>150000</v>
      </c>
      <c r="G44" s="811" t="s">
        <v>720</v>
      </c>
      <c r="H44" s="812"/>
      <c r="I44" s="812"/>
      <c r="J44" s="812"/>
      <c r="K44" s="812"/>
      <c r="L44" s="813"/>
      <c r="M44" s="769">
        <v>28</v>
      </c>
    </row>
    <row r="45" spans="2:13" ht="28.5" customHeight="1">
      <c r="B45" s="807" t="s">
        <v>66</v>
      </c>
      <c r="C45" s="808"/>
      <c r="D45" s="809"/>
      <c r="E45" s="804"/>
      <c r="F45" s="810"/>
      <c r="G45" s="811"/>
      <c r="H45" s="812"/>
      <c r="I45" s="812"/>
      <c r="J45" s="812"/>
      <c r="K45" s="812"/>
      <c r="L45" s="813"/>
      <c r="M45" s="769">
        <v>29</v>
      </c>
    </row>
    <row r="46" spans="2:13" ht="28.5" customHeight="1">
      <c r="B46" s="807" t="s">
        <v>726</v>
      </c>
      <c r="C46" s="808"/>
      <c r="D46" s="809"/>
      <c r="E46" s="804"/>
      <c r="F46" s="810"/>
      <c r="G46" s="811"/>
      <c r="H46" s="812"/>
      <c r="I46" s="812"/>
      <c r="J46" s="812"/>
      <c r="K46" s="812"/>
      <c r="L46" s="813"/>
      <c r="M46" s="769">
        <v>30</v>
      </c>
    </row>
    <row r="47" spans="2:13" ht="28.5" customHeight="1">
      <c r="B47" s="807" t="s">
        <v>722</v>
      </c>
      <c r="C47" s="808"/>
      <c r="D47" s="815"/>
      <c r="E47" s="804"/>
      <c r="F47" s="810"/>
      <c r="G47" s="811"/>
      <c r="H47" s="812"/>
      <c r="I47" s="812"/>
      <c r="J47" s="812"/>
      <c r="K47" s="812"/>
      <c r="L47" s="813"/>
      <c r="M47" s="769">
        <v>31</v>
      </c>
    </row>
    <row r="48" spans="2:13" ht="28.5" customHeight="1">
      <c r="B48" s="856" t="s">
        <v>181</v>
      </c>
      <c r="C48" s="857"/>
      <c r="D48" s="858"/>
      <c r="E48" s="816"/>
      <c r="F48" s="817">
        <v>3970000</v>
      </c>
      <c r="G48" s="816"/>
      <c r="H48" s="818"/>
      <c r="I48" s="818"/>
      <c r="J48" s="818"/>
      <c r="K48" s="818"/>
      <c r="L48" s="819"/>
    </row>
    <row r="49" spans="2:2" ht="19.5" customHeight="1"/>
    <row r="50" spans="2:2">
      <c r="B50" s="306" t="s">
        <v>182</v>
      </c>
    </row>
  </sheetData>
  <sheetProtection formatCells="0" formatColumns="0" formatRows="0" insertColumns="0" insertRows="0" insertHyperlinks="0" deleteColumns="0" deleteRows="0" sort="0" autoFilter="0" pivotTables="0"/>
  <mergeCells count="15">
    <mergeCell ref="B3:I3"/>
    <mergeCell ref="C6:C8"/>
    <mergeCell ref="E6:E8"/>
    <mergeCell ref="G6:G8"/>
    <mergeCell ref="H6:H8"/>
    <mergeCell ref="I6:I8"/>
    <mergeCell ref="B48:D48"/>
    <mergeCell ref="J6:J8"/>
    <mergeCell ref="K6:K8"/>
    <mergeCell ref="L6:L8"/>
    <mergeCell ref="K11:K12"/>
    <mergeCell ref="L11:L12"/>
    <mergeCell ref="B16:D16"/>
    <mergeCell ref="E16:F16"/>
    <mergeCell ref="G16:L16"/>
  </mergeCells>
  <phoneticPr fontId="4"/>
  <printOptions horizontalCentered="1"/>
  <pageMargins left="0.62992125984251968" right="0.59055118110236227" top="0.59055118110236227" bottom="0.59055118110236227" header="0.51181102362204722" footer="0.51181102362204722"/>
  <pageSetup paperSize="9" scale="37" orientation="portrait" r:id="rId1"/>
  <headerFooter alignWithMargins="0"/>
  <colBreaks count="1" manualBreakCount="1">
    <brk id="12" max="49"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tabColor rgb="FF00B0F0"/>
    <pageSetUpPr fitToPage="1"/>
  </sheetPr>
  <dimension ref="B1:Q94"/>
  <sheetViews>
    <sheetView view="pageBreakPreview" topLeftCell="A5" zoomScale="85" zoomScaleNormal="90" zoomScaleSheetLayoutView="85" workbookViewId="0">
      <selection activeCell="B12" sqref="B12"/>
    </sheetView>
  </sheetViews>
  <sheetFormatPr defaultRowHeight="13.2" outlineLevelCol="1"/>
  <cols>
    <col min="1" max="1" width="3.6640625" style="306" customWidth="1"/>
    <col min="2" max="9" width="22.44140625" style="306" customWidth="1"/>
    <col min="10" max="14" width="20.77734375" style="306" customWidth="1"/>
    <col min="15" max="15" width="5.6640625" style="306" customWidth="1" outlineLevel="1"/>
    <col min="16" max="17" width="9" style="306" customWidth="1" outlineLevel="1"/>
    <col min="18" max="263" width="9" style="306"/>
    <col min="264" max="264" width="15.77734375" style="306" customWidth="1"/>
    <col min="265" max="270" width="12.109375" style="306" customWidth="1"/>
    <col min="271" max="271" width="11.88671875" style="306" customWidth="1"/>
    <col min="272" max="519" width="9" style="306"/>
    <col min="520" max="520" width="15.77734375" style="306" customWidth="1"/>
    <col min="521" max="526" width="12.109375" style="306" customWidth="1"/>
    <col min="527" max="527" width="11.88671875" style="306" customWidth="1"/>
    <col min="528" max="775" width="9" style="306"/>
    <col min="776" max="776" width="15.77734375" style="306" customWidth="1"/>
    <col min="777" max="782" width="12.109375" style="306" customWidth="1"/>
    <col min="783" max="783" width="11.88671875" style="306" customWidth="1"/>
    <col min="784" max="1031" width="9" style="306"/>
    <col min="1032" max="1032" width="15.77734375" style="306" customWidth="1"/>
    <col min="1033" max="1038" width="12.109375" style="306" customWidth="1"/>
    <col min="1039" max="1039" width="11.88671875" style="306" customWidth="1"/>
    <col min="1040" max="1287" width="9" style="306"/>
    <col min="1288" max="1288" width="15.77734375" style="306" customWidth="1"/>
    <col min="1289" max="1294" width="12.109375" style="306" customWidth="1"/>
    <col min="1295" max="1295" width="11.88671875" style="306" customWidth="1"/>
    <col min="1296" max="1543" width="9" style="306"/>
    <col min="1544" max="1544" width="15.77734375" style="306" customWidth="1"/>
    <col min="1545" max="1550" width="12.109375" style="306" customWidth="1"/>
    <col min="1551" max="1551" width="11.88671875" style="306" customWidth="1"/>
    <col min="1552" max="1799" width="9" style="306"/>
    <col min="1800" max="1800" width="15.77734375" style="306" customWidth="1"/>
    <col min="1801" max="1806" width="12.109375" style="306" customWidth="1"/>
    <col min="1807" max="1807" width="11.88671875" style="306" customWidth="1"/>
    <col min="1808" max="2055" width="9" style="306"/>
    <col min="2056" max="2056" width="15.77734375" style="306" customWidth="1"/>
    <col min="2057" max="2062" width="12.109375" style="306" customWidth="1"/>
    <col min="2063" max="2063" width="11.88671875" style="306" customWidth="1"/>
    <col min="2064" max="2311" width="9" style="306"/>
    <col min="2312" max="2312" width="15.77734375" style="306" customWidth="1"/>
    <col min="2313" max="2318" width="12.109375" style="306" customWidth="1"/>
    <col min="2319" max="2319" width="11.88671875" style="306" customWidth="1"/>
    <col min="2320" max="2567" width="9" style="306"/>
    <col min="2568" max="2568" width="15.77734375" style="306" customWidth="1"/>
    <col min="2569" max="2574" width="12.109375" style="306" customWidth="1"/>
    <col min="2575" max="2575" width="11.88671875" style="306" customWidth="1"/>
    <col min="2576" max="2823" width="9" style="306"/>
    <col min="2824" max="2824" width="15.77734375" style="306" customWidth="1"/>
    <col min="2825" max="2830" width="12.109375" style="306" customWidth="1"/>
    <col min="2831" max="2831" width="11.88671875" style="306" customWidth="1"/>
    <col min="2832" max="3079" width="9" style="306"/>
    <col min="3080" max="3080" width="15.77734375" style="306" customWidth="1"/>
    <col min="3081" max="3086" width="12.109375" style="306" customWidth="1"/>
    <col min="3087" max="3087" width="11.88671875" style="306" customWidth="1"/>
    <col min="3088" max="3335" width="9" style="306"/>
    <col min="3336" max="3336" width="15.77734375" style="306" customWidth="1"/>
    <col min="3337" max="3342" width="12.109375" style="306" customWidth="1"/>
    <col min="3343" max="3343" width="11.88671875" style="306" customWidth="1"/>
    <col min="3344" max="3591" width="9" style="306"/>
    <col min="3592" max="3592" width="15.77734375" style="306" customWidth="1"/>
    <col min="3593" max="3598" width="12.109375" style="306" customWidth="1"/>
    <col min="3599" max="3599" width="11.88671875" style="306" customWidth="1"/>
    <col min="3600" max="3847" width="9" style="306"/>
    <col min="3848" max="3848" width="15.77734375" style="306" customWidth="1"/>
    <col min="3849" max="3854" width="12.109375" style="306" customWidth="1"/>
    <col min="3855" max="3855" width="11.88671875" style="306" customWidth="1"/>
    <col min="3856" max="4103" width="9" style="306"/>
    <col min="4104" max="4104" width="15.77734375" style="306" customWidth="1"/>
    <col min="4105" max="4110" width="12.109375" style="306" customWidth="1"/>
    <col min="4111" max="4111" width="11.88671875" style="306" customWidth="1"/>
    <col min="4112" max="4359" width="9" style="306"/>
    <col min="4360" max="4360" width="15.77734375" style="306" customWidth="1"/>
    <col min="4361" max="4366" width="12.109375" style="306" customWidth="1"/>
    <col min="4367" max="4367" width="11.88671875" style="306" customWidth="1"/>
    <col min="4368" max="4615" width="9" style="306"/>
    <col min="4616" max="4616" width="15.77734375" style="306" customWidth="1"/>
    <col min="4617" max="4622" width="12.109375" style="306" customWidth="1"/>
    <col min="4623" max="4623" width="11.88671875" style="306" customWidth="1"/>
    <col min="4624" max="4871" width="9" style="306"/>
    <col min="4872" max="4872" width="15.77734375" style="306" customWidth="1"/>
    <col min="4873" max="4878" width="12.109375" style="306" customWidth="1"/>
    <col min="4879" max="4879" width="11.88671875" style="306" customWidth="1"/>
    <col min="4880" max="5127" width="9" style="306"/>
    <col min="5128" max="5128" width="15.77734375" style="306" customWidth="1"/>
    <col min="5129" max="5134" width="12.109375" style="306" customWidth="1"/>
    <col min="5135" max="5135" width="11.88671875" style="306" customWidth="1"/>
    <col min="5136" max="5383" width="9" style="306"/>
    <col min="5384" max="5384" width="15.77734375" style="306" customWidth="1"/>
    <col min="5385" max="5390" width="12.109375" style="306" customWidth="1"/>
    <col min="5391" max="5391" width="11.88671875" style="306" customWidth="1"/>
    <col min="5392" max="5639" width="9" style="306"/>
    <col min="5640" max="5640" width="15.77734375" style="306" customWidth="1"/>
    <col min="5641" max="5646" width="12.109375" style="306" customWidth="1"/>
    <col min="5647" max="5647" width="11.88671875" style="306" customWidth="1"/>
    <col min="5648" max="5895" width="9" style="306"/>
    <col min="5896" max="5896" width="15.77734375" style="306" customWidth="1"/>
    <col min="5897" max="5902" width="12.109375" style="306" customWidth="1"/>
    <col min="5903" max="5903" width="11.88671875" style="306" customWidth="1"/>
    <col min="5904" max="6151" width="9" style="306"/>
    <col min="6152" max="6152" width="15.77734375" style="306" customWidth="1"/>
    <col min="6153" max="6158" width="12.109375" style="306" customWidth="1"/>
    <col min="6159" max="6159" width="11.88671875" style="306" customWidth="1"/>
    <col min="6160" max="6407" width="9" style="306"/>
    <col min="6408" max="6408" width="15.77734375" style="306" customWidth="1"/>
    <col min="6409" max="6414" width="12.109375" style="306" customWidth="1"/>
    <col min="6415" max="6415" width="11.88671875" style="306" customWidth="1"/>
    <col min="6416" max="6663" width="9" style="306"/>
    <col min="6664" max="6664" width="15.77734375" style="306" customWidth="1"/>
    <col min="6665" max="6670" width="12.109375" style="306" customWidth="1"/>
    <col min="6671" max="6671" width="11.88671875" style="306" customWidth="1"/>
    <col min="6672" max="6919" width="9" style="306"/>
    <col min="6920" max="6920" width="15.77734375" style="306" customWidth="1"/>
    <col min="6921" max="6926" width="12.109375" style="306" customWidth="1"/>
    <col min="6927" max="6927" width="11.88671875" style="306" customWidth="1"/>
    <col min="6928" max="7175" width="9" style="306"/>
    <col min="7176" max="7176" width="15.77734375" style="306" customWidth="1"/>
    <col min="7177" max="7182" width="12.109375" style="306" customWidth="1"/>
    <col min="7183" max="7183" width="11.88671875" style="306" customWidth="1"/>
    <col min="7184" max="7431" width="9" style="306"/>
    <col min="7432" max="7432" width="15.77734375" style="306" customWidth="1"/>
    <col min="7433" max="7438" width="12.109375" style="306" customWidth="1"/>
    <col min="7439" max="7439" width="11.88671875" style="306" customWidth="1"/>
    <col min="7440" max="7687" width="9" style="306"/>
    <col min="7688" max="7688" width="15.77734375" style="306" customWidth="1"/>
    <col min="7689" max="7694" width="12.109375" style="306" customWidth="1"/>
    <col min="7695" max="7695" width="11.88671875" style="306" customWidth="1"/>
    <col min="7696" max="7943" width="9" style="306"/>
    <col min="7944" max="7944" width="15.77734375" style="306" customWidth="1"/>
    <col min="7945" max="7950" width="12.109375" style="306" customWidth="1"/>
    <col min="7951" max="7951" width="11.88671875" style="306" customWidth="1"/>
    <col min="7952" max="8199" width="9" style="306"/>
    <col min="8200" max="8200" width="15.77734375" style="306" customWidth="1"/>
    <col min="8201" max="8206" width="12.109375" style="306" customWidth="1"/>
    <col min="8207" max="8207" width="11.88671875" style="306" customWidth="1"/>
    <col min="8208" max="8455" width="9" style="306"/>
    <col min="8456" max="8456" width="15.77734375" style="306" customWidth="1"/>
    <col min="8457" max="8462" width="12.109375" style="306" customWidth="1"/>
    <col min="8463" max="8463" width="11.88671875" style="306" customWidth="1"/>
    <col min="8464" max="8711" width="9" style="306"/>
    <col min="8712" max="8712" width="15.77734375" style="306" customWidth="1"/>
    <col min="8713" max="8718" width="12.109375" style="306" customWidth="1"/>
    <col min="8719" max="8719" width="11.88671875" style="306" customWidth="1"/>
    <col min="8720" max="8967" width="9" style="306"/>
    <col min="8968" max="8968" width="15.77734375" style="306" customWidth="1"/>
    <col min="8969" max="8974" width="12.109375" style="306" customWidth="1"/>
    <col min="8975" max="8975" width="11.88671875" style="306" customWidth="1"/>
    <col min="8976" max="9223" width="9" style="306"/>
    <col min="9224" max="9224" width="15.77734375" style="306" customWidth="1"/>
    <col min="9225" max="9230" width="12.109375" style="306" customWidth="1"/>
    <col min="9231" max="9231" width="11.88671875" style="306" customWidth="1"/>
    <col min="9232" max="9479" width="9" style="306"/>
    <col min="9480" max="9480" width="15.77734375" style="306" customWidth="1"/>
    <col min="9481" max="9486" width="12.109375" style="306" customWidth="1"/>
    <col min="9487" max="9487" width="11.88671875" style="306" customWidth="1"/>
    <col min="9488" max="9735" width="9" style="306"/>
    <col min="9736" max="9736" width="15.77734375" style="306" customWidth="1"/>
    <col min="9737" max="9742" width="12.109375" style="306" customWidth="1"/>
    <col min="9743" max="9743" width="11.88671875" style="306" customWidth="1"/>
    <col min="9744" max="9991" width="9" style="306"/>
    <col min="9992" max="9992" width="15.77734375" style="306" customWidth="1"/>
    <col min="9993" max="9998" width="12.109375" style="306" customWidth="1"/>
    <col min="9999" max="9999" width="11.88671875" style="306" customWidth="1"/>
    <col min="10000" max="10247" width="9" style="306"/>
    <col min="10248" max="10248" width="15.77734375" style="306" customWidth="1"/>
    <col min="10249" max="10254" width="12.109375" style="306" customWidth="1"/>
    <col min="10255" max="10255" width="11.88671875" style="306" customWidth="1"/>
    <col min="10256" max="10503" width="9" style="306"/>
    <col min="10504" max="10504" width="15.77734375" style="306" customWidth="1"/>
    <col min="10505" max="10510" width="12.109375" style="306" customWidth="1"/>
    <col min="10511" max="10511" width="11.88671875" style="306" customWidth="1"/>
    <col min="10512" max="10759" width="9" style="306"/>
    <col min="10760" max="10760" width="15.77734375" style="306" customWidth="1"/>
    <col min="10761" max="10766" width="12.109375" style="306" customWidth="1"/>
    <col min="10767" max="10767" width="11.88671875" style="306" customWidth="1"/>
    <col min="10768" max="11015" width="9" style="306"/>
    <col min="11016" max="11016" width="15.77734375" style="306" customWidth="1"/>
    <col min="11017" max="11022" width="12.109375" style="306" customWidth="1"/>
    <col min="11023" max="11023" width="11.88671875" style="306" customWidth="1"/>
    <col min="11024" max="11271" width="9" style="306"/>
    <col min="11272" max="11272" width="15.77734375" style="306" customWidth="1"/>
    <col min="11273" max="11278" width="12.109375" style="306" customWidth="1"/>
    <col min="11279" max="11279" width="11.88671875" style="306" customWidth="1"/>
    <col min="11280" max="11527" width="9" style="306"/>
    <col min="11528" max="11528" width="15.77734375" style="306" customWidth="1"/>
    <col min="11529" max="11534" width="12.109375" style="306" customWidth="1"/>
    <col min="11535" max="11535" width="11.88671875" style="306" customWidth="1"/>
    <col min="11536" max="11783" width="9" style="306"/>
    <col min="11784" max="11784" width="15.77734375" style="306" customWidth="1"/>
    <col min="11785" max="11790" width="12.109375" style="306" customWidth="1"/>
    <col min="11791" max="11791" width="11.88671875" style="306" customWidth="1"/>
    <col min="11792" max="12039" width="9" style="306"/>
    <col min="12040" max="12040" width="15.77734375" style="306" customWidth="1"/>
    <col min="12041" max="12046" width="12.109375" style="306" customWidth="1"/>
    <col min="12047" max="12047" width="11.88671875" style="306" customWidth="1"/>
    <col min="12048" max="12295" width="9" style="306"/>
    <col min="12296" max="12296" width="15.77734375" style="306" customWidth="1"/>
    <col min="12297" max="12302" width="12.109375" style="306" customWidth="1"/>
    <col min="12303" max="12303" width="11.88671875" style="306" customWidth="1"/>
    <col min="12304" max="12551" width="9" style="306"/>
    <col min="12552" max="12552" width="15.77734375" style="306" customWidth="1"/>
    <col min="12553" max="12558" width="12.109375" style="306" customWidth="1"/>
    <col min="12559" max="12559" width="11.88671875" style="306" customWidth="1"/>
    <col min="12560" max="12807" width="9" style="306"/>
    <col min="12808" max="12808" width="15.77734375" style="306" customWidth="1"/>
    <col min="12809" max="12814" width="12.109375" style="306" customWidth="1"/>
    <col min="12815" max="12815" width="11.88671875" style="306" customWidth="1"/>
    <col min="12816" max="13063" width="9" style="306"/>
    <col min="13064" max="13064" width="15.77734375" style="306" customWidth="1"/>
    <col min="13065" max="13070" width="12.109375" style="306" customWidth="1"/>
    <col min="13071" max="13071" width="11.88671875" style="306" customWidth="1"/>
    <col min="13072" max="13319" width="9" style="306"/>
    <col min="13320" max="13320" width="15.77734375" style="306" customWidth="1"/>
    <col min="13321" max="13326" width="12.109375" style="306" customWidth="1"/>
    <col min="13327" max="13327" width="11.88671875" style="306" customWidth="1"/>
    <col min="13328" max="13575" width="9" style="306"/>
    <col min="13576" max="13576" width="15.77734375" style="306" customWidth="1"/>
    <col min="13577" max="13582" width="12.109375" style="306" customWidth="1"/>
    <col min="13583" max="13583" width="11.88671875" style="306" customWidth="1"/>
    <col min="13584" max="13831" width="9" style="306"/>
    <col min="13832" max="13832" width="15.77734375" style="306" customWidth="1"/>
    <col min="13833" max="13838" width="12.109375" style="306" customWidth="1"/>
    <col min="13839" max="13839" width="11.88671875" style="306" customWidth="1"/>
    <col min="13840" max="14087" width="9" style="306"/>
    <col min="14088" max="14088" width="15.77734375" style="306" customWidth="1"/>
    <col min="14089" max="14094" width="12.109375" style="306" customWidth="1"/>
    <col min="14095" max="14095" width="11.88671875" style="306" customWidth="1"/>
    <col min="14096" max="14343" width="9" style="306"/>
    <col min="14344" max="14344" width="15.77734375" style="306" customWidth="1"/>
    <col min="14345" max="14350" width="12.109375" style="306" customWidth="1"/>
    <col min="14351" max="14351" width="11.88671875" style="306" customWidth="1"/>
    <col min="14352" max="14599" width="9" style="306"/>
    <col min="14600" max="14600" width="15.77734375" style="306" customWidth="1"/>
    <col min="14601" max="14606" width="12.109375" style="306" customWidth="1"/>
    <col min="14607" max="14607" width="11.88671875" style="306" customWidth="1"/>
    <col min="14608" max="14855" width="9" style="306"/>
    <col min="14856" max="14856" width="15.77734375" style="306" customWidth="1"/>
    <col min="14857" max="14862" width="12.109375" style="306" customWidth="1"/>
    <col min="14863" max="14863" width="11.88671875" style="306" customWidth="1"/>
    <col min="14864" max="15111" width="9" style="306"/>
    <col min="15112" max="15112" width="15.77734375" style="306" customWidth="1"/>
    <col min="15113" max="15118" width="12.109375" style="306" customWidth="1"/>
    <col min="15119" max="15119" width="11.88671875" style="306" customWidth="1"/>
    <col min="15120" max="15367" width="9" style="306"/>
    <col min="15368" max="15368" width="15.77734375" style="306" customWidth="1"/>
    <col min="15369" max="15374" width="12.109375" style="306" customWidth="1"/>
    <col min="15375" max="15375" width="11.88671875" style="306" customWidth="1"/>
    <col min="15376" max="15623" width="9" style="306"/>
    <col min="15624" max="15624" width="15.77734375" style="306" customWidth="1"/>
    <col min="15625" max="15630" width="12.109375" style="306" customWidth="1"/>
    <col min="15631" max="15631" width="11.88671875" style="306" customWidth="1"/>
    <col min="15632" max="15879" width="9" style="306"/>
    <col min="15880" max="15880" width="15.77734375" style="306" customWidth="1"/>
    <col min="15881" max="15886" width="12.109375" style="306" customWidth="1"/>
    <col min="15887" max="15887" width="11.88671875" style="306" customWidth="1"/>
    <col min="15888" max="16135" width="9" style="306"/>
    <col min="16136" max="16136" width="15.77734375" style="306" customWidth="1"/>
    <col min="16137" max="16142" width="12.109375" style="306" customWidth="1"/>
    <col min="16143" max="16143" width="11.88671875" style="306" customWidth="1"/>
    <col min="16144" max="16384" width="9" style="306"/>
  </cols>
  <sheetData>
    <row r="1" spans="2:17" ht="16.5" customHeight="1">
      <c r="B1" s="304" t="s">
        <v>146</v>
      </c>
      <c r="C1" s="305"/>
    </row>
    <row r="2" spans="2:17" ht="13.5" customHeight="1"/>
    <row r="3" spans="2:17" ht="23.25" customHeight="1">
      <c r="B3" s="867" t="s">
        <v>147</v>
      </c>
      <c r="C3" s="867"/>
      <c r="D3" s="867"/>
      <c r="E3" s="867"/>
      <c r="F3" s="867"/>
      <c r="G3" s="867"/>
      <c r="H3" s="867"/>
      <c r="I3" s="867"/>
      <c r="J3" s="867"/>
      <c r="K3" s="867"/>
      <c r="L3" s="867"/>
      <c r="M3" s="867"/>
      <c r="N3" s="867"/>
    </row>
    <row r="4" spans="2:17" ht="13.5" customHeight="1">
      <c r="C4" s="307"/>
      <c r="D4" s="307"/>
      <c r="E4" s="307"/>
      <c r="F4" s="307"/>
      <c r="G4" s="307"/>
      <c r="H4" s="307"/>
      <c r="I4" s="307"/>
      <c r="J4" s="307"/>
      <c r="K4" s="307"/>
      <c r="L4" s="307"/>
      <c r="M4" s="307"/>
      <c r="N4" s="307"/>
    </row>
    <row r="5" spans="2:17" ht="23.25" customHeight="1">
      <c r="B5" s="304" t="str">
        <f>CONCATENATE(1,"　",第2号様式!L2,"所要額")</f>
        <v>1　臨床研修事業所要額</v>
      </c>
      <c r="C5" s="304"/>
    </row>
    <row r="6" spans="2:17" ht="17.25" customHeight="1">
      <c r="B6" s="308"/>
      <c r="C6" s="872" t="s">
        <v>148</v>
      </c>
      <c r="D6" s="309" t="s">
        <v>149</v>
      </c>
      <c r="E6" s="882" t="s">
        <v>150</v>
      </c>
      <c r="F6" s="310" t="s">
        <v>151</v>
      </c>
      <c r="G6" s="872" t="s">
        <v>152</v>
      </c>
      <c r="H6" s="872" t="s">
        <v>153</v>
      </c>
      <c r="I6" s="872" t="s">
        <v>154</v>
      </c>
      <c r="J6" s="884" t="s">
        <v>155</v>
      </c>
      <c r="K6" s="874" t="s">
        <v>634</v>
      </c>
      <c r="L6" s="874" t="s">
        <v>635</v>
      </c>
      <c r="M6" s="872" t="s">
        <v>156</v>
      </c>
      <c r="N6" s="874" t="s">
        <v>157</v>
      </c>
      <c r="Q6" s="306" t="str">
        <f>第2号様式!L2</f>
        <v>臨床研修事業</v>
      </c>
    </row>
    <row r="7" spans="2:17" ht="17.25" customHeight="1">
      <c r="B7" s="311" t="s">
        <v>158</v>
      </c>
      <c r="C7" s="873"/>
      <c r="D7" s="312" t="s">
        <v>159</v>
      </c>
      <c r="E7" s="883"/>
      <c r="F7" s="313" t="s">
        <v>160</v>
      </c>
      <c r="G7" s="873"/>
      <c r="H7" s="873"/>
      <c r="I7" s="873"/>
      <c r="J7" s="875"/>
      <c r="K7" s="875"/>
      <c r="L7" s="878"/>
      <c r="M7" s="873"/>
      <c r="N7" s="875"/>
    </row>
    <row r="8" spans="2:17" ht="17.25" customHeight="1">
      <c r="B8" s="314"/>
      <c r="C8" s="873"/>
      <c r="D8" s="312" t="s">
        <v>161</v>
      </c>
      <c r="E8" s="883"/>
      <c r="F8" s="313" t="s">
        <v>162</v>
      </c>
      <c r="G8" s="873"/>
      <c r="H8" s="873"/>
      <c r="I8" s="873"/>
      <c r="J8" s="875"/>
      <c r="K8" s="875"/>
      <c r="L8" s="878"/>
      <c r="M8" s="873"/>
      <c r="N8" s="875"/>
    </row>
    <row r="9" spans="2:17" ht="17.25" customHeight="1">
      <c r="B9" s="315"/>
      <c r="C9" s="316" t="s">
        <v>163</v>
      </c>
      <c r="D9" s="317" t="s">
        <v>164</v>
      </c>
      <c r="E9" s="317" t="s">
        <v>165</v>
      </c>
      <c r="F9" s="316" t="s">
        <v>166</v>
      </c>
      <c r="G9" s="316" t="s">
        <v>167</v>
      </c>
      <c r="H9" s="316" t="s">
        <v>168</v>
      </c>
      <c r="I9" s="316" t="s">
        <v>169</v>
      </c>
      <c r="J9" s="316" t="s">
        <v>170</v>
      </c>
      <c r="K9" s="316" t="s">
        <v>171</v>
      </c>
      <c r="L9" s="316" t="s">
        <v>172</v>
      </c>
      <c r="M9" s="316" t="s">
        <v>258</v>
      </c>
      <c r="N9" s="316" t="s">
        <v>259</v>
      </c>
    </row>
    <row r="10" spans="2:17" ht="16.5" customHeight="1">
      <c r="B10" s="318"/>
      <c r="C10" s="319" t="s">
        <v>173</v>
      </c>
      <c r="D10" s="319" t="s">
        <v>173</v>
      </c>
      <c r="E10" s="320" t="s">
        <v>173</v>
      </c>
      <c r="F10" s="319" t="s">
        <v>173</v>
      </c>
      <c r="G10" s="319" t="s">
        <v>174</v>
      </c>
      <c r="H10" s="319" t="s">
        <v>173</v>
      </c>
      <c r="I10" s="319" t="s">
        <v>175</v>
      </c>
      <c r="J10" s="319" t="s">
        <v>173</v>
      </c>
      <c r="K10" s="319"/>
      <c r="L10" s="319"/>
      <c r="M10" s="319" t="s">
        <v>175</v>
      </c>
      <c r="N10" s="319" t="s">
        <v>173</v>
      </c>
    </row>
    <row r="11" spans="2:17" ht="26.25" customHeight="1">
      <c r="B11" s="330" t="str">
        <f>IFERROR(VLOOKUP(第2号様式!$L$2,様式リスト!$B$3:$BZ$5,O11,0),"")</f>
        <v>教育指導経費</v>
      </c>
      <c r="C11" s="552"/>
      <c r="D11" s="553"/>
      <c r="E11" s="332" t="str">
        <f>IF(C11="","",C11-D11)</f>
        <v/>
      </c>
      <c r="F11" s="331">
        <f>F90</f>
        <v>0</v>
      </c>
      <c r="G11" s="553"/>
      <c r="H11" s="333" t="str">
        <f>IF(G11="","",MIN(F11:G11))</f>
        <v/>
      </c>
      <c r="I11" s="333" t="str">
        <f>IF(E11="","",IF(OR($Q$6=様式リスト!$B$10,$Q$6=様式リスト!$B$11),MIN(E11,H11)*0.5,MIN(E11,H11)))</f>
        <v/>
      </c>
      <c r="J11" s="333" t="str">
        <f>IF(I11="","0",IFERROR(ROUNDDOWN(I11,-3),""))</f>
        <v>0</v>
      </c>
      <c r="K11" s="573"/>
      <c r="L11" s="333">
        <f>J11-K11</f>
        <v>0</v>
      </c>
      <c r="M11" s="876"/>
      <c r="N11" s="876"/>
      <c r="O11" s="306">
        <v>76</v>
      </c>
    </row>
    <row r="12" spans="2:17" ht="26.25" customHeight="1">
      <c r="B12" s="334" t="str">
        <f>IFERROR(VLOOKUP(第2号様式!$L$2,様式リスト!$B$3:$BZ$5,O12,0),"")</f>
        <v>地域協議会経費</v>
      </c>
      <c r="C12" s="554"/>
      <c r="D12" s="555"/>
      <c r="E12" s="336" t="str">
        <f>IF(C12="","",C12-D12)</f>
        <v/>
      </c>
      <c r="F12" s="553"/>
      <c r="G12" s="553"/>
      <c r="H12" s="337" t="str">
        <f>IF(G12="","",MIN(F12:G12))</f>
        <v/>
      </c>
      <c r="I12" s="337" t="str">
        <f>IF(E12="","",IF(OR($Q$6=様式リスト!$B$10,$Q$6=様式リスト!$B$11),MIN(E12,H12)*0.5,MIN(E12,H12)))</f>
        <v/>
      </c>
      <c r="J12" s="333" t="str">
        <f>IF(I12="","0",IFERROR(ROUNDDOWN(I12,-3),""))</f>
        <v>0</v>
      </c>
      <c r="K12" s="573"/>
      <c r="L12" s="333">
        <f>J12-K12</f>
        <v>0</v>
      </c>
      <c r="M12" s="877"/>
      <c r="N12" s="877"/>
      <c r="O12" s="306">
        <v>77</v>
      </c>
    </row>
    <row r="13" spans="2:17" ht="24" customHeight="1">
      <c r="B13" s="147" t="s">
        <v>176</v>
      </c>
      <c r="C13" s="338" t="str">
        <f>IF(SUM(C11:C12)=0,"",SUM(C11:C12))</f>
        <v/>
      </c>
      <c r="D13" s="338" t="str">
        <f t="shared" ref="D13:I13" si="0">IF(SUM(D11:D12)=0,"",SUM(D11:D12))</f>
        <v/>
      </c>
      <c r="E13" s="338" t="str">
        <f t="shared" si="0"/>
        <v/>
      </c>
      <c r="F13" s="338" t="str">
        <f>IF(SUM(F11:F12)=0,"",SUM(F11:F12))</f>
        <v/>
      </c>
      <c r="G13" s="338" t="str">
        <f>IF(SUM(G11:G12)=0,"",SUM(G11:G12))</f>
        <v/>
      </c>
      <c r="H13" s="338" t="str">
        <f>IF(SUM(H11:H12)=0,"",SUM(H11:H12))</f>
        <v/>
      </c>
      <c r="I13" s="338" t="str">
        <f t="shared" si="0"/>
        <v/>
      </c>
      <c r="J13" s="338" t="str">
        <f>IF(SUM(J11:J12)=0,"",SUM(J11:J12))</f>
        <v/>
      </c>
      <c r="K13" s="338"/>
      <c r="L13" s="338"/>
      <c r="M13" s="338" t="str">
        <f>IF(SUM(M11:M11)=0,"",SUM(M11:M11))</f>
        <v/>
      </c>
      <c r="N13" s="338" t="str">
        <f>IF(SUM(N11:N11)=0,"",SUM(N11:N11))</f>
        <v/>
      </c>
    </row>
    <row r="14" spans="2:17" ht="16.5" customHeight="1">
      <c r="C14" s="321"/>
      <c r="D14" s="321"/>
    </row>
    <row r="15" spans="2:17" ht="23.25" customHeight="1">
      <c r="B15" s="304" t="s">
        <v>177</v>
      </c>
    </row>
    <row r="16" spans="2:17" ht="18" customHeight="1">
      <c r="B16" s="879" t="s">
        <v>178</v>
      </c>
      <c r="C16" s="880"/>
      <c r="D16" s="881"/>
      <c r="E16" s="879" t="s">
        <v>179</v>
      </c>
      <c r="F16" s="881"/>
      <c r="G16" s="879" t="s">
        <v>180</v>
      </c>
      <c r="H16" s="880"/>
      <c r="I16" s="880"/>
      <c r="J16" s="880"/>
      <c r="K16" s="880"/>
      <c r="L16" s="880"/>
      <c r="M16" s="880"/>
      <c r="N16" s="881"/>
    </row>
    <row r="17" spans="2:15" ht="18" customHeight="1">
      <c r="B17" s="885"/>
      <c r="C17" s="886"/>
      <c r="D17" s="887"/>
      <c r="E17" s="323"/>
      <c r="F17" s="324" t="s">
        <v>175</v>
      </c>
      <c r="G17" s="325"/>
      <c r="H17" s="304"/>
      <c r="I17" s="304"/>
      <c r="J17" s="304"/>
      <c r="K17" s="304"/>
      <c r="L17" s="304"/>
      <c r="M17" s="504"/>
      <c r="N17" s="505"/>
    </row>
    <row r="18" spans="2:15" ht="18" customHeight="1">
      <c r="B18" s="888" t="str">
        <f>IFERROR(VLOOKUP(第2号様式!$L$2,様式リスト!$B$3:$BZ$8,O18,0),"")</f>
        <v>（Ⅰ　教育指導経費）</v>
      </c>
      <c r="C18" s="889"/>
      <c r="D18" s="890"/>
      <c r="E18" s="323"/>
      <c r="F18" s="556"/>
      <c r="G18" s="325"/>
      <c r="H18" s="304"/>
      <c r="I18" s="304"/>
      <c r="J18" s="304"/>
      <c r="K18" s="304"/>
      <c r="L18" s="304"/>
      <c r="M18" s="304"/>
      <c r="N18" s="322"/>
      <c r="O18" s="306">
        <v>4</v>
      </c>
    </row>
    <row r="19" spans="2:15" ht="18" customHeight="1">
      <c r="B19" s="888" t="str">
        <f>IFERROR(VLOOKUP(第2号様式!$L$2,様式リスト!$B$3:$BZ$8,O19,0),"")</f>
        <v>１　研修管理委員会等経費</v>
      </c>
      <c r="C19" s="889"/>
      <c r="D19" s="890"/>
      <c r="E19" s="323"/>
      <c r="F19" s="556"/>
      <c r="G19" s="325"/>
      <c r="H19" s="304"/>
      <c r="I19" s="304"/>
      <c r="J19" s="304"/>
      <c r="K19" s="304"/>
      <c r="L19" s="304"/>
      <c r="M19" s="304"/>
      <c r="N19" s="322"/>
      <c r="O19" s="306">
        <v>5</v>
      </c>
    </row>
    <row r="20" spans="2:15" ht="18" customHeight="1">
      <c r="B20" s="888" t="str">
        <f>IFERROR(VLOOKUP(第2号様式!$L$2,様式リスト!$B$3:$BZ$8,O20,0),"")</f>
        <v>諸謝金</v>
      </c>
      <c r="C20" s="889"/>
      <c r="D20" s="890"/>
      <c r="E20" s="323"/>
      <c r="F20" s="556"/>
      <c r="G20" s="323"/>
      <c r="H20" s="304"/>
      <c r="I20" s="304"/>
      <c r="J20" s="304"/>
      <c r="K20" s="304"/>
      <c r="L20" s="304"/>
      <c r="M20" s="304"/>
      <c r="N20" s="322"/>
      <c r="O20" s="306">
        <v>6</v>
      </c>
    </row>
    <row r="21" spans="2:15" ht="18" customHeight="1">
      <c r="B21" s="888" t="str">
        <f>IFERROR(VLOOKUP(第2号様式!$L$2,様式リスト!$B$3:$BZ$8,O21,0),"")</f>
        <v>旅費</v>
      </c>
      <c r="C21" s="889"/>
      <c r="D21" s="890"/>
      <c r="E21" s="323"/>
      <c r="F21" s="556"/>
      <c r="G21" s="323"/>
      <c r="H21" s="304"/>
      <c r="I21" s="304"/>
      <c r="J21" s="304"/>
      <c r="K21" s="304"/>
      <c r="L21" s="304"/>
      <c r="M21" s="304"/>
      <c r="N21" s="322"/>
      <c r="O21" s="306">
        <v>7</v>
      </c>
    </row>
    <row r="22" spans="2:15" ht="18" customHeight="1">
      <c r="B22" s="888" t="str">
        <f>IFERROR(VLOOKUP(第2号様式!$L$2,様式リスト!$B$3:$BZ$8,O22,0),"")</f>
        <v>消耗品費</v>
      </c>
      <c r="C22" s="889"/>
      <c r="D22" s="890"/>
      <c r="E22" s="323"/>
      <c r="F22" s="556"/>
      <c r="G22" s="323"/>
      <c r="H22" s="304"/>
      <c r="I22" s="304"/>
      <c r="J22" s="304"/>
      <c r="K22" s="304"/>
      <c r="L22" s="304"/>
      <c r="M22" s="304"/>
      <c r="N22" s="322"/>
      <c r="O22" s="306">
        <v>8</v>
      </c>
    </row>
    <row r="23" spans="2:15" ht="18" customHeight="1">
      <c r="B23" s="888" t="str">
        <f>IFERROR(VLOOKUP(第2号様式!$L$2,様式リスト!$B$3:$BZ$8,O23,0),"")</f>
        <v>印刷製本費</v>
      </c>
      <c r="C23" s="889"/>
      <c r="D23" s="890"/>
      <c r="E23" s="323"/>
      <c r="F23" s="556"/>
      <c r="G23" s="323"/>
      <c r="H23" s="304"/>
      <c r="I23" s="304"/>
      <c r="J23" s="304"/>
      <c r="K23" s="304"/>
      <c r="L23" s="304"/>
      <c r="M23" s="304"/>
      <c r="N23" s="322"/>
      <c r="O23" s="306">
        <v>9</v>
      </c>
    </row>
    <row r="24" spans="2:15" ht="18" customHeight="1">
      <c r="B24" s="888" t="str">
        <f>IFERROR(VLOOKUP(第2号様式!$L$2,様式リスト!$B$3:$BZ$8,O24,0),"")</f>
        <v>通信運搬費</v>
      </c>
      <c r="C24" s="889"/>
      <c r="D24" s="890"/>
      <c r="E24" s="323"/>
      <c r="F24" s="556"/>
      <c r="G24" s="323"/>
      <c r="H24" s="304"/>
      <c r="I24" s="304"/>
      <c r="J24" s="304"/>
      <c r="K24" s="304"/>
      <c r="L24" s="304"/>
      <c r="M24" s="304"/>
      <c r="N24" s="322"/>
      <c r="O24" s="306">
        <v>10</v>
      </c>
    </row>
    <row r="25" spans="2:15" ht="18" customHeight="1">
      <c r="B25" s="888" t="str">
        <f>IFERROR(VLOOKUP(第2号様式!$L$2,様式リスト!$B$3:$BZ$8,O25,0),"")</f>
        <v>会議費</v>
      </c>
      <c r="C25" s="889"/>
      <c r="D25" s="890"/>
      <c r="E25" s="323"/>
      <c r="F25" s="556"/>
      <c r="G25" s="323"/>
      <c r="H25" s="304"/>
      <c r="I25" s="304"/>
      <c r="J25" s="304"/>
      <c r="K25" s="304"/>
      <c r="L25" s="304"/>
      <c r="M25" s="304"/>
      <c r="N25" s="322"/>
      <c r="O25" s="306">
        <v>11</v>
      </c>
    </row>
    <row r="26" spans="2:15" ht="18" customHeight="1">
      <c r="B26" s="888" t="str">
        <f>IFERROR(VLOOKUP(第2号様式!$L$2,様式リスト!$B$3:$BZ$8,O26,0),"")</f>
        <v xml:space="preserve"> </v>
      </c>
      <c r="C26" s="889"/>
      <c r="D26" s="890"/>
      <c r="E26" s="323"/>
      <c r="F26" s="556"/>
      <c r="G26" s="323"/>
      <c r="H26" s="304"/>
      <c r="I26" s="304"/>
      <c r="J26" s="304"/>
      <c r="K26" s="304"/>
      <c r="L26" s="304"/>
      <c r="M26" s="304"/>
      <c r="N26" s="322"/>
      <c r="O26" s="306">
        <v>12</v>
      </c>
    </row>
    <row r="27" spans="2:15" ht="18" customHeight="1">
      <c r="B27" s="888" t="str">
        <f>IFERROR(VLOOKUP(第2号様式!$L$2,様式リスト!$B$3:$BZ$8,O27,0),"")</f>
        <v>２　プログラム責任者人件費（プログラム管理に係るもの）</v>
      </c>
      <c r="C27" s="889"/>
      <c r="D27" s="890"/>
      <c r="E27" s="323"/>
      <c r="F27" s="556"/>
      <c r="G27" s="323"/>
      <c r="H27" s="304"/>
      <c r="I27" s="304"/>
      <c r="J27" s="304"/>
      <c r="K27" s="304"/>
      <c r="L27" s="304"/>
      <c r="M27" s="304"/>
      <c r="N27" s="322"/>
      <c r="O27" s="306">
        <v>13</v>
      </c>
    </row>
    <row r="28" spans="2:15" ht="18" customHeight="1">
      <c r="B28" s="888" t="str">
        <f>IFERROR(VLOOKUP(第2号様式!$L$2,様式リスト!$B$3:$BZ$8,O28,0),"")</f>
        <v>職員基本給</v>
      </c>
      <c r="C28" s="889"/>
      <c r="D28" s="890"/>
      <c r="E28" s="323"/>
      <c r="F28" s="556"/>
      <c r="G28" s="323"/>
      <c r="H28" s="304"/>
      <c r="I28" s="304"/>
      <c r="J28" s="304"/>
      <c r="K28" s="304"/>
      <c r="L28" s="304"/>
      <c r="M28" s="304"/>
      <c r="N28" s="322"/>
      <c r="O28" s="306">
        <v>14</v>
      </c>
    </row>
    <row r="29" spans="2:15" ht="18" customHeight="1">
      <c r="B29" s="888" t="str">
        <f>IFERROR(VLOOKUP(第2号様式!$L$2,様式リスト!$B$3:$BZ$8,O29,0),"")</f>
        <v>職員諸手当</v>
      </c>
      <c r="C29" s="889"/>
      <c r="D29" s="890"/>
      <c r="E29" s="323"/>
      <c r="F29" s="556"/>
      <c r="G29" s="323"/>
      <c r="H29" s="304"/>
      <c r="I29" s="304"/>
      <c r="J29" s="304"/>
      <c r="K29" s="304"/>
      <c r="L29" s="304"/>
      <c r="M29" s="304"/>
      <c r="N29" s="322"/>
      <c r="O29" s="306">
        <v>15</v>
      </c>
    </row>
    <row r="30" spans="2:15" ht="18" customHeight="1">
      <c r="B30" s="888" t="str">
        <f>IFERROR(VLOOKUP(第2号様式!$L$2,様式リスト!$B$3:$BZ$8,O30,0),"")</f>
        <v>　</v>
      </c>
      <c r="C30" s="889"/>
      <c r="D30" s="890"/>
      <c r="E30" s="323"/>
      <c r="F30" s="556"/>
      <c r="G30" s="323"/>
      <c r="H30" s="304"/>
      <c r="I30" s="304"/>
      <c r="J30" s="304"/>
      <c r="K30" s="304"/>
      <c r="L30" s="304"/>
      <c r="M30" s="304"/>
      <c r="N30" s="322"/>
      <c r="O30" s="306">
        <v>16</v>
      </c>
    </row>
    <row r="31" spans="2:15" ht="18" customHeight="1">
      <c r="B31" s="888" t="str">
        <f>IFERROR(VLOOKUP(第2号様式!$L$2,様式リスト!$B$3:$BZ$8,O31,0),"")</f>
        <v>３　指導医及びプログラム責任者の補助者雇上経費</v>
      </c>
      <c r="C31" s="889"/>
      <c r="D31" s="890"/>
      <c r="E31" s="323"/>
      <c r="F31" s="556"/>
      <c r="G31" s="323"/>
      <c r="H31" s="304"/>
      <c r="I31" s="304"/>
      <c r="J31" s="304"/>
      <c r="K31" s="304"/>
      <c r="L31" s="304"/>
      <c r="M31" s="304"/>
      <c r="N31" s="322"/>
      <c r="O31" s="306">
        <v>17</v>
      </c>
    </row>
    <row r="32" spans="2:15" ht="18" customHeight="1">
      <c r="B32" s="888" t="str">
        <f>IFERROR(VLOOKUP(第2号様式!$L$2,様式リスト!$B$3:$BZ$8,O32,0),"")</f>
        <v>職員諸手当（非常勤）</v>
      </c>
      <c r="C32" s="889"/>
      <c r="D32" s="890"/>
      <c r="E32" s="323"/>
      <c r="F32" s="556"/>
      <c r="G32" s="323"/>
      <c r="H32" s="304"/>
      <c r="I32" s="304"/>
      <c r="J32" s="304"/>
      <c r="K32" s="304"/>
      <c r="L32" s="304"/>
      <c r="M32" s="304"/>
      <c r="N32" s="322"/>
      <c r="O32" s="306">
        <v>18</v>
      </c>
    </row>
    <row r="33" spans="2:15" ht="18" customHeight="1">
      <c r="B33" s="888" t="str">
        <f>IFERROR(VLOOKUP(第2号様式!$L$2,様式リスト!$B$3:$BZ$8,O33,0),"")</f>
        <v>非常勤職員手当</v>
      </c>
      <c r="C33" s="889"/>
      <c r="D33" s="890"/>
      <c r="E33" s="323"/>
      <c r="F33" s="556"/>
      <c r="G33" s="323"/>
      <c r="H33" s="304"/>
      <c r="I33" s="304"/>
      <c r="J33" s="304"/>
      <c r="K33" s="304"/>
      <c r="L33" s="304"/>
      <c r="M33" s="304"/>
      <c r="N33" s="322"/>
      <c r="O33" s="306">
        <v>19</v>
      </c>
    </row>
    <row r="34" spans="2:15" ht="18" customHeight="1">
      <c r="B34" s="888" t="str">
        <f>IFERROR(VLOOKUP(第2号様式!$L$2,様式リスト!$B$3:$BZ$8,O34,0),"")</f>
        <v>　</v>
      </c>
      <c r="C34" s="889"/>
      <c r="D34" s="890"/>
      <c r="E34" s="323"/>
      <c r="F34" s="556"/>
      <c r="G34" s="323"/>
      <c r="H34" s="304"/>
      <c r="I34" s="304"/>
      <c r="J34" s="304"/>
      <c r="K34" s="304"/>
      <c r="L34" s="304"/>
      <c r="M34" s="304"/>
      <c r="N34" s="322"/>
      <c r="O34" s="306">
        <v>20</v>
      </c>
    </row>
    <row r="35" spans="2:15" ht="18" customHeight="1">
      <c r="B35" s="888" t="str">
        <f>IFERROR(VLOOKUP(第2号様式!$L$2,様式リスト!$B$3:$BZ$8,O35,0),"")</f>
        <v>４　通信運搬費</v>
      </c>
      <c r="C35" s="889"/>
      <c r="D35" s="890"/>
      <c r="E35" s="323"/>
      <c r="F35" s="556"/>
      <c r="G35" s="323"/>
      <c r="H35" s="304"/>
      <c r="I35" s="304"/>
      <c r="J35" s="304"/>
      <c r="K35" s="304"/>
      <c r="L35" s="304"/>
      <c r="M35" s="304"/>
      <c r="N35" s="322"/>
      <c r="O35" s="306">
        <v>21</v>
      </c>
    </row>
    <row r="36" spans="2:15" ht="18" customHeight="1">
      <c r="B36" s="888" t="str">
        <f>IFERROR(VLOOKUP(第2号様式!$L$2,様式リスト!$B$3:$BZ$8,O36,0),"")</f>
        <v>　</v>
      </c>
      <c r="C36" s="889"/>
      <c r="D36" s="890"/>
      <c r="E36" s="323"/>
      <c r="F36" s="556"/>
      <c r="G36" s="323"/>
      <c r="H36" s="304"/>
      <c r="I36" s="304"/>
      <c r="J36" s="304"/>
      <c r="K36" s="304"/>
      <c r="L36" s="304"/>
      <c r="M36" s="304"/>
      <c r="N36" s="322"/>
      <c r="O36" s="306">
        <v>22</v>
      </c>
    </row>
    <row r="37" spans="2:15" ht="18" customHeight="1">
      <c r="B37" s="888" t="str">
        <f>IFERROR(VLOOKUP(第2号様式!$L$2,様式リスト!$B$3:$BZ$8,O37,0),"")</f>
        <v>５　指導医、プログラム責任者（研修医指導分）にかかる経費</v>
      </c>
      <c r="C37" s="889"/>
      <c r="D37" s="890"/>
      <c r="E37" s="323"/>
      <c r="F37" s="556"/>
      <c r="G37" s="323"/>
      <c r="H37" s="304"/>
      <c r="I37" s="304"/>
      <c r="J37" s="304"/>
      <c r="K37" s="304"/>
      <c r="L37" s="304"/>
      <c r="M37" s="304"/>
      <c r="N37" s="322"/>
      <c r="O37" s="306">
        <v>23</v>
      </c>
    </row>
    <row r="38" spans="2:15" ht="18" customHeight="1">
      <c r="B38" s="888" t="str">
        <f>IFERROR(VLOOKUP(第2号様式!$L$2,様式リスト!$B$3:$BZ$8,O38,0),"")</f>
        <v>職員基本給</v>
      </c>
      <c r="C38" s="889"/>
      <c r="D38" s="890"/>
      <c r="E38" s="323"/>
      <c r="F38" s="556"/>
      <c r="G38" s="323"/>
      <c r="H38" s="304"/>
      <c r="I38" s="304"/>
      <c r="J38" s="304"/>
      <c r="K38" s="304"/>
      <c r="L38" s="304"/>
      <c r="M38" s="304"/>
      <c r="N38" s="322"/>
      <c r="O38" s="306">
        <v>24</v>
      </c>
    </row>
    <row r="39" spans="2:15" ht="18" customHeight="1">
      <c r="B39" s="888" t="str">
        <f>IFERROR(VLOOKUP(第2号様式!$L$2,様式リスト!$B$3:$BZ$8,O39,0),"")</f>
        <v>職員諸手当</v>
      </c>
      <c r="C39" s="889"/>
      <c r="D39" s="890"/>
      <c r="E39" s="323"/>
      <c r="F39" s="556"/>
      <c r="G39" s="323"/>
      <c r="H39" s="304"/>
      <c r="I39" s="304"/>
      <c r="J39" s="304"/>
      <c r="K39" s="304"/>
      <c r="L39" s="304"/>
      <c r="M39" s="304"/>
      <c r="N39" s="322"/>
      <c r="O39" s="306">
        <v>25</v>
      </c>
    </row>
    <row r="40" spans="2:15" ht="18" customHeight="1">
      <c r="B40" s="888" t="str">
        <f>IFERROR(VLOOKUP(第2号様式!$L$2,様式リスト!$B$3:$BZ$8,O40,0),"")</f>
        <v>非常勤職員手当</v>
      </c>
      <c r="C40" s="889"/>
      <c r="D40" s="890"/>
      <c r="E40" s="323"/>
      <c r="F40" s="556"/>
      <c r="G40" s="323"/>
      <c r="H40" s="304"/>
      <c r="I40" s="304"/>
      <c r="J40" s="304"/>
      <c r="K40" s="304"/>
      <c r="L40" s="304"/>
      <c r="M40" s="304"/>
      <c r="N40" s="322"/>
      <c r="O40" s="306">
        <v>26</v>
      </c>
    </row>
    <row r="41" spans="2:15" ht="18" customHeight="1">
      <c r="B41" s="888" t="str">
        <f>IFERROR(VLOOKUP(第2号様式!$L$2,様式リスト!$B$3:$BZ$8,O41,0),"")</f>
        <v>諸謝金</v>
      </c>
      <c r="C41" s="889"/>
      <c r="D41" s="890"/>
      <c r="E41" s="323"/>
      <c r="F41" s="556"/>
      <c r="G41" s="323"/>
      <c r="H41" s="304"/>
      <c r="I41" s="304"/>
      <c r="J41" s="304"/>
      <c r="K41" s="304"/>
      <c r="L41" s="304"/>
      <c r="M41" s="304"/>
      <c r="N41" s="322"/>
      <c r="O41" s="306">
        <v>27</v>
      </c>
    </row>
    <row r="42" spans="2:15" ht="18" customHeight="1">
      <c r="B42" s="888" t="str">
        <f>IFERROR(VLOOKUP(第2号様式!$L$2,様式リスト!$B$3:$BZ$8,O42,0),"")</f>
        <v>　</v>
      </c>
      <c r="C42" s="889"/>
      <c r="D42" s="890"/>
      <c r="E42" s="323"/>
      <c r="F42" s="556"/>
      <c r="G42" s="323"/>
      <c r="H42" s="304"/>
      <c r="I42" s="304"/>
      <c r="J42" s="304"/>
      <c r="K42" s="304"/>
      <c r="L42" s="304"/>
      <c r="M42" s="304"/>
      <c r="N42" s="322"/>
      <c r="O42" s="306">
        <v>28</v>
      </c>
    </row>
    <row r="43" spans="2:15" ht="18" customHeight="1">
      <c r="B43" s="888" t="str">
        <f>IFERROR(VLOOKUP(第2号様式!$L$2,様式リスト!$B$3:$BZ$8,O43,0),"")</f>
        <v>６　情報収集及び学会等出席経費</v>
      </c>
      <c r="C43" s="889"/>
      <c r="D43" s="890"/>
      <c r="E43" s="323"/>
      <c r="F43" s="556"/>
      <c r="G43" s="323"/>
      <c r="H43" s="304"/>
      <c r="I43" s="304"/>
      <c r="J43" s="304"/>
      <c r="K43" s="304"/>
      <c r="L43" s="304"/>
      <c r="M43" s="304"/>
      <c r="N43" s="322"/>
      <c r="O43" s="306">
        <v>29</v>
      </c>
    </row>
    <row r="44" spans="2:15" ht="18" customHeight="1">
      <c r="B44" s="888" t="str">
        <f>IFERROR(VLOOKUP(第2号様式!$L$2,様式リスト!$B$3:$BZ$8,O44,0),"")</f>
        <v>旅費</v>
      </c>
      <c r="C44" s="889"/>
      <c r="D44" s="890"/>
      <c r="E44" s="323"/>
      <c r="F44" s="556"/>
      <c r="G44" s="323"/>
      <c r="H44" s="304"/>
      <c r="I44" s="304"/>
      <c r="J44" s="304"/>
      <c r="K44" s="304"/>
      <c r="L44" s="304"/>
      <c r="M44" s="304"/>
      <c r="N44" s="322"/>
      <c r="O44" s="306">
        <v>30</v>
      </c>
    </row>
    <row r="45" spans="2:15" ht="18" customHeight="1">
      <c r="B45" s="888" t="str">
        <f>IFERROR(VLOOKUP(第2号様式!$L$2,様式リスト!$B$3:$BZ$8,O45,0),"")</f>
        <v>備品費（図書）</v>
      </c>
      <c r="C45" s="889"/>
      <c r="D45" s="890"/>
      <c r="E45" s="323"/>
      <c r="F45" s="556"/>
      <c r="G45" s="323"/>
      <c r="H45" s="304"/>
      <c r="I45" s="304"/>
      <c r="J45" s="304"/>
      <c r="K45" s="304"/>
      <c r="L45" s="304"/>
      <c r="M45" s="304"/>
      <c r="N45" s="322"/>
      <c r="O45" s="306">
        <v>31</v>
      </c>
    </row>
    <row r="46" spans="2:15" ht="18" customHeight="1">
      <c r="B46" s="888" t="str">
        <f>IFERROR(VLOOKUP(第2号様式!$L$2,様式リスト!$B$3:$BZ$8,O46,0),"")</f>
        <v>消耗品（教材等材料費を含む）</v>
      </c>
      <c r="C46" s="889"/>
      <c r="D46" s="890"/>
      <c r="E46" s="323"/>
      <c r="F46" s="556"/>
      <c r="G46" s="323"/>
      <c r="H46" s="304"/>
      <c r="I46" s="304"/>
      <c r="J46" s="304"/>
      <c r="K46" s="304"/>
      <c r="L46" s="304"/>
      <c r="M46" s="304"/>
      <c r="N46" s="322"/>
      <c r="O46" s="306">
        <v>32</v>
      </c>
    </row>
    <row r="47" spans="2:15" ht="18" customHeight="1">
      <c r="B47" s="888" t="str">
        <f>IFERROR(VLOOKUP(第2号様式!$L$2,様式リスト!$B$3:$BZ$8,O47,0),"")</f>
        <v>　</v>
      </c>
      <c r="C47" s="889"/>
      <c r="D47" s="890"/>
      <c r="E47" s="323"/>
      <c r="F47" s="556"/>
      <c r="G47" s="323"/>
      <c r="H47" s="304"/>
      <c r="I47" s="304"/>
      <c r="J47" s="304"/>
      <c r="K47" s="304"/>
      <c r="L47" s="304"/>
      <c r="M47" s="304"/>
      <c r="N47" s="322"/>
      <c r="O47" s="306">
        <v>33</v>
      </c>
    </row>
    <row r="48" spans="2:15" ht="18" customHeight="1">
      <c r="B48" s="888" t="str">
        <f>IFERROR(VLOOKUP(第2号様式!$L$2,様式リスト!$B$3:$BZ$8,O48,0),"")</f>
        <v>７　剖検経費</v>
      </c>
      <c r="C48" s="889"/>
      <c r="D48" s="890"/>
      <c r="E48" s="323"/>
      <c r="F48" s="556"/>
      <c r="G48" s="323"/>
      <c r="H48" s="304"/>
      <c r="I48" s="304"/>
      <c r="J48" s="304"/>
      <c r="K48" s="304"/>
      <c r="L48" s="304"/>
      <c r="M48" s="304"/>
      <c r="N48" s="322"/>
      <c r="O48" s="306">
        <v>34</v>
      </c>
    </row>
    <row r="49" spans="2:15" ht="18" customHeight="1">
      <c r="B49" s="888" t="str">
        <f>IFERROR(VLOOKUP(第2号様式!$L$2,様式リスト!$B$3:$BZ$8,O49,0),"")</f>
        <v>諸謝金（臨床研修病院のみ）</v>
      </c>
      <c r="C49" s="889"/>
      <c r="D49" s="890"/>
      <c r="E49" s="323"/>
      <c r="F49" s="556"/>
      <c r="G49" s="323"/>
      <c r="H49" s="304"/>
      <c r="I49" s="304"/>
      <c r="J49" s="304"/>
      <c r="K49" s="304"/>
      <c r="L49" s="304"/>
      <c r="M49" s="304"/>
      <c r="N49" s="322"/>
      <c r="O49" s="306">
        <v>35</v>
      </c>
    </row>
    <row r="50" spans="2:15" ht="18" customHeight="1">
      <c r="B50" s="888" t="str">
        <f>IFERROR(VLOOKUP(第2号様式!$L$2,様式リスト!$B$3:$BZ$8,O50,0),"")</f>
        <v>旅費（臨床研修病院のみ）</v>
      </c>
      <c r="C50" s="889"/>
      <c r="D50" s="890"/>
      <c r="E50" s="323"/>
      <c r="F50" s="556"/>
      <c r="G50" s="323"/>
      <c r="H50" s="304"/>
      <c r="I50" s="304"/>
      <c r="J50" s="304"/>
      <c r="K50" s="304"/>
      <c r="L50" s="304"/>
      <c r="M50" s="304"/>
      <c r="N50" s="322"/>
      <c r="O50" s="306">
        <v>36</v>
      </c>
    </row>
    <row r="51" spans="2:15" ht="18" customHeight="1">
      <c r="B51" s="888" t="str">
        <f>IFERROR(VLOOKUP(第2号様式!$L$2,様式リスト!$B$3:$BZ$8,O51,0),"")</f>
        <v>消耗品費</v>
      </c>
      <c r="C51" s="889"/>
      <c r="D51" s="890"/>
      <c r="E51" s="323"/>
      <c r="F51" s="556"/>
      <c r="G51" s="323"/>
      <c r="H51" s="304"/>
      <c r="I51" s="304"/>
      <c r="J51" s="304"/>
      <c r="K51" s="304"/>
      <c r="L51" s="304"/>
      <c r="M51" s="304"/>
      <c r="N51" s="322"/>
      <c r="O51" s="306">
        <v>37</v>
      </c>
    </row>
    <row r="52" spans="2:15" ht="18" customHeight="1">
      <c r="B52" s="888" t="str">
        <f>IFERROR(VLOOKUP(第2号様式!$L$2,様式リスト!$B$3:$BZ$8,O52,0),"")</f>
        <v>　</v>
      </c>
      <c r="C52" s="889"/>
      <c r="D52" s="890"/>
      <c r="E52" s="323"/>
      <c r="F52" s="556"/>
      <c r="G52" s="323"/>
      <c r="H52" s="304"/>
      <c r="I52" s="304"/>
      <c r="J52" s="304"/>
      <c r="K52" s="304"/>
      <c r="L52" s="304"/>
      <c r="M52" s="304"/>
      <c r="N52" s="322"/>
      <c r="O52" s="306">
        <v>38</v>
      </c>
    </row>
    <row r="53" spans="2:15" ht="18" customHeight="1">
      <c r="B53" s="888" t="str">
        <f>IFERROR(VLOOKUP(第2号様式!$L$2,様式リスト!$B$3:$BZ$8,O53,0),"")</f>
        <v>８へき地診療所等の研修経費</v>
      </c>
      <c r="C53" s="889"/>
      <c r="D53" s="890"/>
      <c r="E53" s="323"/>
      <c r="F53" s="556"/>
      <c r="G53" s="323"/>
      <c r="H53" s="304"/>
      <c r="I53" s="304"/>
      <c r="J53" s="304"/>
      <c r="K53" s="304"/>
      <c r="L53" s="304"/>
      <c r="M53" s="304"/>
      <c r="N53" s="322"/>
      <c r="O53" s="306">
        <v>39</v>
      </c>
    </row>
    <row r="54" spans="2:15" ht="18" customHeight="1">
      <c r="B54" s="888" t="str">
        <f>IFERROR(VLOOKUP(第2号様式!$L$2,様式リスト!$B$3:$BZ$8,O54,0),"")</f>
        <v>旅費</v>
      </c>
      <c r="C54" s="889"/>
      <c r="D54" s="890"/>
      <c r="E54" s="323"/>
      <c r="F54" s="556"/>
      <c r="G54" s="323"/>
      <c r="H54" s="304"/>
      <c r="I54" s="304"/>
      <c r="J54" s="304"/>
      <c r="K54" s="304"/>
      <c r="L54" s="304"/>
      <c r="M54" s="304"/>
      <c r="N54" s="322"/>
      <c r="O54" s="306">
        <v>40</v>
      </c>
    </row>
    <row r="55" spans="2:15" ht="18" customHeight="1">
      <c r="B55" s="888" t="str">
        <f>IFERROR(VLOOKUP(第2号様式!$L$2,様式リスト!$B$3:$BZ$8,O55,0),"")</f>
        <v>　</v>
      </c>
      <c r="C55" s="889"/>
      <c r="D55" s="890"/>
      <c r="E55" s="323"/>
      <c r="F55" s="556"/>
      <c r="G55" s="323"/>
      <c r="H55" s="304"/>
      <c r="I55" s="304"/>
      <c r="J55" s="304"/>
      <c r="K55" s="304"/>
      <c r="L55" s="304"/>
      <c r="M55" s="304"/>
      <c r="N55" s="322"/>
      <c r="O55" s="306">
        <v>41</v>
      </c>
    </row>
    <row r="56" spans="2:15" ht="18" customHeight="1">
      <c r="B56" s="888" t="str">
        <f>IFERROR(VLOOKUP(第2号様式!$L$2,様式リスト!$B$3:$BZ$8,O56,0),"")</f>
        <v>９　産婦人科宿日直研修事業費、小児科宿日直研修事業費</v>
      </c>
      <c r="C56" s="889"/>
      <c r="D56" s="890"/>
      <c r="E56" s="323"/>
      <c r="F56" s="556"/>
      <c r="G56" s="323"/>
      <c r="H56" s="304"/>
      <c r="I56" s="304"/>
      <c r="J56" s="304"/>
      <c r="K56" s="304"/>
      <c r="L56" s="304"/>
      <c r="M56" s="304"/>
      <c r="N56" s="322"/>
      <c r="O56" s="306">
        <v>42</v>
      </c>
    </row>
    <row r="57" spans="2:15" ht="18" customHeight="1">
      <c r="B57" s="888" t="str">
        <f>IFERROR(VLOOKUP(第2号様式!$L$2,様式リスト!$B$3:$BZ$8,O57,0),"")</f>
        <v>宿日直手当</v>
      </c>
      <c r="C57" s="889"/>
      <c r="D57" s="890"/>
      <c r="E57" s="323"/>
      <c r="F57" s="556"/>
      <c r="G57" s="323"/>
      <c r="H57" s="304"/>
      <c r="I57" s="304"/>
      <c r="J57" s="304"/>
      <c r="K57" s="304"/>
      <c r="L57" s="304"/>
      <c r="M57" s="304"/>
      <c r="N57" s="322"/>
      <c r="O57" s="306">
        <v>43</v>
      </c>
    </row>
    <row r="58" spans="2:15" ht="18" customHeight="1">
      <c r="B58" s="888" t="str">
        <f>IFERROR(VLOOKUP(第2号様式!$L$2,様式リスト!$B$3:$BZ$8,O58,0),"")</f>
        <v>（１）産婦人科</v>
      </c>
      <c r="C58" s="889"/>
      <c r="D58" s="890"/>
      <c r="E58" s="323"/>
      <c r="F58" s="556"/>
      <c r="G58" s="323"/>
      <c r="H58" s="304"/>
      <c r="I58" s="304"/>
      <c r="J58" s="304"/>
      <c r="K58" s="304"/>
      <c r="L58" s="304"/>
      <c r="M58" s="304"/>
      <c r="N58" s="322"/>
      <c r="O58" s="306">
        <v>44</v>
      </c>
    </row>
    <row r="59" spans="2:15" ht="18" customHeight="1">
      <c r="B59" s="888" t="str">
        <f>IFERROR(VLOOKUP(第2号様式!$L$2,様式リスト!$B$3:$BZ$8,O59,0),"")</f>
        <v>（２）小児科</v>
      </c>
      <c r="C59" s="889"/>
      <c r="D59" s="890"/>
      <c r="E59" s="323"/>
      <c r="F59" s="556"/>
      <c r="G59" s="323"/>
      <c r="H59" s="304"/>
      <c r="I59" s="304"/>
      <c r="J59" s="304"/>
      <c r="K59" s="304"/>
      <c r="L59" s="304"/>
      <c r="M59" s="304"/>
      <c r="N59" s="322"/>
      <c r="O59" s="306">
        <v>45</v>
      </c>
    </row>
    <row r="60" spans="2:15" ht="18" customHeight="1">
      <c r="B60" s="888" t="str">
        <f>IFERROR(VLOOKUP(第2号様式!$L$2,様式リスト!$B$3:$BZ$8,O60,0),"")</f>
        <v>【オンコール手当】</v>
      </c>
      <c r="C60" s="889"/>
      <c r="D60" s="890"/>
      <c r="E60" s="323"/>
      <c r="F60" s="556"/>
      <c r="G60" s="323"/>
      <c r="H60" s="304"/>
      <c r="I60" s="304"/>
      <c r="J60" s="304"/>
      <c r="K60" s="304"/>
      <c r="L60" s="304"/>
      <c r="M60" s="304"/>
      <c r="N60" s="322"/>
      <c r="O60" s="306">
        <v>46</v>
      </c>
    </row>
    <row r="61" spans="2:15" ht="18" customHeight="1">
      <c r="B61" s="888" t="str">
        <f>IFERROR(VLOOKUP(第2号様式!$L$2,様式リスト!$B$3:$BZ$8,O61,0),"")</f>
        <v>　</v>
      </c>
      <c r="C61" s="889"/>
      <c r="D61" s="890"/>
      <c r="E61" s="323"/>
      <c r="F61" s="556"/>
      <c r="G61" s="323"/>
      <c r="H61" s="304"/>
      <c r="I61" s="304"/>
      <c r="J61" s="304"/>
      <c r="K61" s="304"/>
      <c r="L61" s="304"/>
      <c r="M61" s="304"/>
      <c r="N61" s="322"/>
      <c r="O61" s="306">
        <v>47</v>
      </c>
    </row>
    <row r="62" spans="2:15" ht="18" customHeight="1">
      <c r="B62" s="888" t="str">
        <f>IFERROR(VLOOKUP(第2号様式!$L$2,様式リスト!$B$3:$BZ$8,O62,0),"")</f>
        <v>　</v>
      </c>
      <c r="C62" s="889"/>
      <c r="D62" s="890"/>
      <c r="E62" s="323"/>
      <c r="F62" s="556"/>
      <c r="G62" s="323"/>
      <c r="H62" s="304"/>
      <c r="I62" s="304"/>
      <c r="J62" s="304"/>
      <c r="K62" s="304"/>
      <c r="L62" s="304"/>
      <c r="M62" s="304"/>
      <c r="N62" s="322"/>
      <c r="O62" s="306">
        <v>48</v>
      </c>
    </row>
    <row r="63" spans="2:15" ht="18" customHeight="1">
      <c r="B63" s="888" t="str">
        <f>IFERROR(VLOOKUP(第2号様式!$L$2,様式リスト!$B$3:$BZ$8,O63,0),"")</f>
        <v>（Ⅱ　協議会開催経費）</v>
      </c>
      <c r="C63" s="889"/>
      <c r="D63" s="890"/>
      <c r="E63" s="323"/>
      <c r="F63" s="556"/>
      <c r="G63" s="323"/>
      <c r="H63" s="304"/>
      <c r="I63" s="304"/>
      <c r="J63" s="304"/>
      <c r="K63" s="304"/>
      <c r="L63" s="304"/>
      <c r="M63" s="304"/>
      <c r="N63" s="322"/>
      <c r="O63" s="306">
        <v>49</v>
      </c>
    </row>
    <row r="64" spans="2:15" ht="18" customHeight="1">
      <c r="B64" s="888" t="str">
        <f>IFERROR(VLOOKUP(第2号様式!$L$2,様式リスト!$B$3:$BZ$8,O64,0),"")</f>
        <v>職員諸手当（非常勤）</v>
      </c>
      <c r="C64" s="889"/>
      <c r="D64" s="890"/>
      <c r="E64" s="323"/>
      <c r="F64" s="556"/>
      <c r="G64" s="323"/>
      <c r="H64" s="304"/>
      <c r="I64" s="304"/>
      <c r="J64" s="304"/>
      <c r="K64" s="304"/>
      <c r="L64" s="304"/>
      <c r="M64" s="304"/>
      <c r="N64" s="322"/>
      <c r="O64" s="306">
        <v>50</v>
      </c>
    </row>
    <row r="65" spans="2:15" ht="18" customHeight="1">
      <c r="B65" s="888" t="str">
        <f>IFERROR(VLOOKUP(第2号様式!$L$2,様式リスト!$B$3:$BZ$8,O65,0),"")</f>
        <v>非常勤職員手当</v>
      </c>
      <c r="C65" s="889"/>
      <c r="D65" s="890"/>
      <c r="E65" s="323"/>
      <c r="F65" s="556"/>
      <c r="G65" s="323"/>
      <c r="H65" s="304"/>
      <c r="I65" s="304"/>
      <c r="J65" s="304"/>
      <c r="K65" s="304"/>
      <c r="L65" s="304"/>
      <c r="M65" s="304"/>
      <c r="N65" s="322"/>
      <c r="O65" s="306">
        <v>51</v>
      </c>
    </row>
    <row r="66" spans="2:15" ht="18" customHeight="1">
      <c r="B66" s="888" t="str">
        <f>IFERROR(VLOOKUP(第2号様式!$L$2,様式リスト!$B$3:$BZ$8,O66,0),"")</f>
        <v>（事務補助者雇上経費）</v>
      </c>
      <c r="C66" s="889"/>
      <c r="D66" s="890"/>
      <c r="E66" s="323"/>
      <c r="F66" s="556"/>
      <c r="G66" s="323"/>
      <c r="H66" s="304"/>
      <c r="I66" s="304"/>
      <c r="J66" s="304"/>
      <c r="K66" s="304"/>
      <c r="L66" s="304"/>
      <c r="M66" s="304"/>
      <c r="N66" s="322"/>
      <c r="O66" s="306">
        <v>52</v>
      </c>
    </row>
    <row r="67" spans="2:15" ht="18" customHeight="1">
      <c r="B67" s="888" t="str">
        <f>IFERROR(VLOOKUP(第2号様式!$L$2,様式リスト!$B$3:$BZ$8,O67,0),"")</f>
        <v>諸謝金</v>
      </c>
      <c r="C67" s="889"/>
      <c r="D67" s="890"/>
      <c r="E67" s="323"/>
      <c r="F67" s="556"/>
      <c r="G67" s="323"/>
      <c r="H67" s="304"/>
      <c r="I67" s="304"/>
      <c r="J67" s="304"/>
      <c r="K67" s="304"/>
      <c r="L67" s="304"/>
      <c r="M67" s="304"/>
      <c r="N67" s="322"/>
      <c r="O67" s="306">
        <v>53</v>
      </c>
    </row>
    <row r="68" spans="2:15" ht="18" customHeight="1">
      <c r="B68" s="888" t="str">
        <f>IFERROR(VLOOKUP(第2号様式!$L$2,様式リスト!$B$3:$BZ$8,O68,0),"")</f>
        <v>旅費</v>
      </c>
      <c r="C68" s="889"/>
      <c r="D68" s="890"/>
      <c r="E68" s="323"/>
      <c r="F68" s="556"/>
      <c r="G68" s="323"/>
      <c r="H68" s="304"/>
      <c r="I68" s="304"/>
      <c r="J68" s="304"/>
      <c r="K68" s="304"/>
      <c r="L68" s="304"/>
      <c r="M68" s="304"/>
      <c r="N68" s="322"/>
      <c r="O68" s="306">
        <v>54</v>
      </c>
    </row>
    <row r="69" spans="2:15" ht="18" customHeight="1">
      <c r="B69" s="888" t="str">
        <f>IFERROR(VLOOKUP(第2号様式!$L$2,様式リスト!$B$3:$BZ$8,O69,0),"")</f>
        <v>会議費</v>
      </c>
      <c r="C69" s="889"/>
      <c r="D69" s="890"/>
      <c r="E69" s="323"/>
      <c r="F69" s="556"/>
      <c r="G69" s="323"/>
      <c r="H69" s="304"/>
      <c r="I69" s="304"/>
      <c r="J69" s="304"/>
      <c r="K69" s="304"/>
      <c r="L69" s="304"/>
      <c r="M69" s="304"/>
      <c r="N69" s="322"/>
      <c r="O69" s="306">
        <v>55</v>
      </c>
    </row>
    <row r="70" spans="2:15" ht="18" customHeight="1">
      <c r="B70" s="888" t="str">
        <f>IFERROR(VLOOKUP(第2号様式!$L$2,様式リスト!$B$3:$BZ$8,O70,0),"")</f>
        <v>　</v>
      </c>
      <c r="C70" s="889"/>
      <c r="D70" s="890"/>
      <c r="E70" s="323"/>
      <c r="F70" s="558"/>
      <c r="G70" s="323"/>
      <c r="H70" s="304"/>
      <c r="I70" s="304"/>
      <c r="J70" s="304"/>
      <c r="K70" s="304"/>
      <c r="L70" s="304"/>
      <c r="M70" s="304"/>
      <c r="N70" s="322"/>
      <c r="O70" s="306">
        <v>56</v>
      </c>
    </row>
    <row r="71" spans="2:15" ht="18" customHeight="1">
      <c r="B71" s="888" t="str">
        <f>IFERROR(VLOOKUP(第2号様式!$L$2,様式リスト!$B$3:$BZ$8,O71,0),"")</f>
        <v>　</v>
      </c>
      <c r="C71" s="889"/>
      <c r="D71" s="890"/>
      <c r="E71" s="323"/>
      <c r="F71" s="558"/>
      <c r="G71" s="323"/>
      <c r="H71" s="304"/>
      <c r="I71" s="304"/>
      <c r="J71" s="304"/>
      <c r="K71" s="304"/>
      <c r="L71" s="304"/>
      <c r="M71" s="304"/>
      <c r="N71" s="322"/>
      <c r="O71" s="306">
        <v>57</v>
      </c>
    </row>
    <row r="72" spans="2:15" ht="18" customHeight="1">
      <c r="B72" s="888" t="str">
        <f>IFERROR(VLOOKUP(第2号様式!$L$2,様式リスト!$B$3:$BZ$8,O72,0),"")</f>
        <v/>
      </c>
      <c r="C72" s="889"/>
      <c r="D72" s="890"/>
      <c r="E72" s="323"/>
      <c r="F72" s="558"/>
      <c r="G72" s="323"/>
      <c r="H72" s="304"/>
      <c r="I72" s="304"/>
      <c r="J72" s="304"/>
      <c r="K72" s="304"/>
      <c r="L72" s="304"/>
      <c r="M72" s="304"/>
      <c r="N72" s="322"/>
    </row>
    <row r="73" spans="2:15" ht="18" customHeight="1">
      <c r="B73" s="888" t="str">
        <f>IFERROR(VLOOKUP(第2号様式!$L$2,様式リスト!$B$3:$BZ$8,O73,0),"")</f>
        <v/>
      </c>
      <c r="C73" s="889"/>
      <c r="D73" s="890"/>
      <c r="E73" s="323"/>
      <c r="F73" s="558"/>
      <c r="G73" s="323"/>
      <c r="H73" s="304"/>
      <c r="I73" s="304"/>
      <c r="J73" s="304"/>
      <c r="K73" s="304"/>
      <c r="L73" s="304"/>
      <c r="M73" s="304"/>
      <c r="N73" s="322"/>
    </row>
    <row r="74" spans="2:15" ht="18" customHeight="1">
      <c r="B74" s="888" t="str">
        <f>IFERROR(VLOOKUP(第2号様式!$L$2,様式リスト!$B$3:$BZ$8,O74,0),"")</f>
        <v/>
      </c>
      <c r="C74" s="889"/>
      <c r="D74" s="890"/>
      <c r="E74" s="323"/>
      <c r="F74" s="558"/>
      <c r="G74" s="323"/>
      <c r="H74" s="304"/>
      <c r="I74" s="304"/>
      <c r="J74" s="304"/>
      <c r="K74" s="304"/>
      <c r="L74" s="304"/>
      <c r="M74" s="304"/>
      <c r="N74" s="322"/>
    </row>
    <row r="75" spans="2:15" ht="18" customHeight="1">
      <c r="B75" s="888" t="str">
        <f>IFERROR(VLOOKUP(第2号様式!$L$2,様式リスト!$B$3:$BZ$8,O75,0),"")</f>
        <v/>
      </c>
      <c r="C75" s="889"/>
      <c r="D75" s="890"/>
      <c r="E75" s="323"/>
      <c r="F75" s="558"/>
      <c r="G75" s="323"/>
      <c r="H75" s="304"/>
      <c r="I75" s="304"/>
      <c r="J75" s="304"/>
      <c r="K75" s="304"/>
      <c r="L75" s="304"/>
      <c r="M75" s="304"/>
      <c r="N75" s="322"/>
    </row>
    <row r="76" spans="2:15" ht="18" customHeight="1">
      <c r="B76" s="888" t="str">
        <f>IFERROR(VLOOKUP(第2号様式!$L$2,様式リスト!$B$3:$BZ$8,O76,0),"")</f>
        <v/>
      </c>
      <c r="C76" s="889"/>
      <c r="D76" s="890"/>
      <c r="E76" s="323"/>
      <c r="F76" s="558"/>
      <c r="G76" s="323"/>
      <c r="H76" s="304"/>
      <c r="I76" s="304"/>
      <c r="J76" s="304"/>
      <c r="K76" s="304"/>
      <c r="L76" s="304"/>
      <c r="M76" s="304"/>
      <c r="N76" s="322"/>
    </row>
    <row r="77" spans="2:15" ht="18" customHeight="1">
      <c r="B77" s="888" t="str">
        <f>IFERROR(VLOOKUP(第2号様式!$L$2,様式リスト!$B$3:$BZ$8,O77,0),"")</f>
        <v/>
      </c>
      <c r="C77" s="889"/>
      <c r="D77" s="890"/>
      <c r="E77" s="323"/>
      <c r="F77" s="558"/>
      <c r="G77" s="323"/>
      <c r="H77" s="304"/>
      <c r="I77" s="304"/>
      <c r="J77" s="304"/>
      <c r="K77" s="304"/>
      <c r="L77" s="304"/>
      <c r="M77" s="304"/>
      <c r="N77" s="322"/>
    </row>
    <row r="78" spans="2:15" ht="18" customHeight="1">
      <c r="B78" s="888" t="str">
        <f>IFERROR(VLOOKUP(第2号様式!$L$2,様式リスト!$B$3:$BZ$8,O78,0),"")</f>
        <v/>
      </c>
      <c r="C78" s="889"/>
      <c r="D78" s="890"/>
      <c r="E78" s="323"/>
      <c r="F78" s="558"/>
      <c r="G78" s="323"/>
      <c r="H78" s="304"/>
      <c r="I78" s="304"/>
      <c r="J78" s="304"/>
      <c r="K78" s="304"/>
      <c r="L78" s="304"/>
      <c r="M78" s="304"/>
      <c r="N78" s="322"/>
    </row>
    <row r="79" spans="2:15" ht="18" customHeight="1">
      <c r="B79" s="888" t="str">
        <f>IFERROR(VLOOKUP(第2号様式!$L$2,様式リスト!$B$3:$BZ$8,O79,0),"")</f>
        <v/>
      </c>
      <c r="C79" s="889"/>
      <c r="D79" s="890"/>
      <c r="E79" s="323"/>
      <c r="F79" s="558"/>
      <c r="G79" s="323"/>
      <c r="H79" s="304"/>
      <c r="I79" s="304"/>
      <c r="J79" s="304"/>
      <c r="K79" s="304"/>
      <c r="L79" s="304"/>
      <c r="M79" s="304"/>
      <c r="N79" s="322"/>
    </row>
    <row r="80" spans="2:15" ht="18" customHeight="1">
      <c r="B80" s="888" t="str">
        <f>IFERROR(VLOOKUP(第2号様式!$L$2,様式リスト!$B$3:$BZ$8,O80,0),"")</f>
        <v/>
      </c>
      <c r="C80" s="889"/>
      <c r="D80" s="890"/>
      <c r="E80" s="323"/>
      <c r="F80" s="558"/>
      <c r="G80" s="323"/>
      <c r="H80" s="304"/>
      <c r="I80" s="304"/>
      <c r="J80" s="304"/>
      <c r="K80" s="304"/>
      <c r="L80" s="304"/>
      <c r="M80" s="304"/>
      <c r="N80" s="322"/>
    </row>
    <row r="81" spans="2:15" ht="18" customHeight="1">
      <c r="B81" s="888" t="str">
        <f>IFERROR(VLOOKUP(第2号様式!$L$2,様式リスト!$B$3:$BZ$8,O81,0),"")</f>
        <v/>
      </c>
      <c r="C81" s="889"/>
      <c r="D81" s="890"/>
      <c r="E81" s="323"/>
      <c r="F81" s="558"/>
      <c r="G81" s="323"/>
      <c r="H81" s="304"/>
      <c r="I81" s="304"/>
      <c r="J81" s="304"/>
      <c r="K81" s="304"/>
      <c r="L81" s="304"/>
      <c r="M81" s="304"/>
      <c r="N81" s="322"/>
    </row>
    <row r="82" spans="2:15" ht="18" customHeight="1">
      <c r="B82" s="888" t="str">
        <f>IFERROR(VLOOKUP(第2号様式!$L$2,様式リスト!$B$3:$BZ$8,O82,0),"")</f>
        <v/>
      </c>
      <c r="C82" s="889"/>
      <c r="D82" s="890"/>
      <c r="E82" s="323"/>
      <c r="F82" s="558"/>
      <c r="G82" s="323"/>
      <c r="H82" s="304"/>
      <c r="I82" s="304"/>
      <c r="J82" s="304"/>
      <c r="K82" s="304"/>
      <c r="L82" s="304"/>
      <c r="M82" s="304"/>
      <c r="N82" s="322"/>
    </row>
    <row r="83" spans="2:15" ht="18" customHeight="1">
      <c r="B83" s="888" t="str">
        <f>IFERROR(VLOOKUP(第2号様式!$L$2,様式リスト!$B$3:$BZ$8,O83,0),"")</f>
        <v/>
      </c>
      <c r="C83" s="889"/>
      <c r="D83" s="890"/>
      <c r="E83" s="323"/>
      <c r="F83" s="558"/>
      <c r="G83" s="323"/>
      <c r="H83" s="304"/>
      <c r="I83" s="304"/>
      <c r="J83" s="304"/>
      <c r="K83" s="304"/>
      <c r="L83" s="304"/>
      <c r="M83" s="304"/>
      <c r="N83" s="322"/>
    </row>
    <row r="84" spans="2:15" ht="18" customHeight="1">
      <c r="B84" s="888" t="str">
        <f>IFERROR(VLOOKUP(第2号様式!$L$2,様式リスト!$B$3:$BZ$8,O84,0),"")</f>
        <v/>
      </c>
      <c r="C84" s="889"/>
      <c r="D84" s="890"/>
      <c r="E84" s="323"/>
      <c r="F84" s="326"/>
      <c r="G84" s="323"/>
      <c r="H84" s="304"/>
      <c r="I84" s="304"/>
      <c r="J84" s="304"/>
      <c r="K84" s="304"/>
      <c r="L84" s="304"/>
      <c r="M84" s="304"/>
      <c r="N84" s="322"/>
    </row>
    <row r="85" spans="2:15" ht="18" customHeight="1">
      <c r="B85" s="888" t="str">
        <f>IFERROR(VLOOKUP(第2号様式!$L$2,様式リスト!$B$3:$BZ$8,O85,0),"")</f>
        <v/>
      </c>
      <c r="C85" s="889"/>
      <c r="D85" s="890"/>
      <c r="E85" s="323"/>
      <c r="F85" s="326"/>
      <c r="G85" s="323"/>
      <c r="H85" s="304"/>
      <c r="I85" s="304"/>
      <c r="J85" s="304"/>
      <c r="K85" s="304"/>
      <c r="L85" s="304"/>
      <c r="M85" s="304"/>
      <c r="N85" s="322"/>
    </row>
    <row r="86" spans="2:15" ht="18" customHeight="1">
      <c r="B86" s="888" t="str">
        <f>IFERROR(VLOOKUP(第2号様式!$L$2,様式リスト!$B$3:$BZ$8,O86,0),"")</f>
        <v/>
      </c>
      <c r="C86" s="889"/>
      <c r="D86" s="890"/>
      <c r="E86" s="323"/>
      <c r="F86" s="326"/>
      <c r="G86" s="323"/>
      <c r="H86" s="304"/>
      <c r="I86" s="304"/>
      <c r="J86" s="304"/>
      <c r="K86" s="304"/>
      <c r="L86" s="304"/>
      <c r="M86" s="304"/>
      <c r="N86" s="322"/>
    </row>
    <row r="87" spans="2:15" ht="18" customHeight="1">
      <c r="B87" s="888" t="str">
        <f>IFERROR(VLOOKUP(第2号様式!$L$2,様式リスト!$B$3:$BZ$8,O87,0),"")</f>
        <v/>
      </c>
      <c r="C87" s="889"/>
      <c r="D87" s="890"/>
      <c r="E87" s="323"/>
      <c r="F87" s="326"/>
      <c r="G87" s="323"/>
      <c r="H87" s="304"/>
      <c r="I87" s="304"/>
      <c r="J87" s="304"/>
      <c r="K87" s="304"/>
      <c r="L87" s="304"/>
      <c r="M87" s="304"/>
      <c r="N87" s="322"/>
    </row>
    <row r="88" spans="2:15" ht="18" customHeight="1">
      <c r="B88" s="888" t="str">
        <f>IFERROR(VLOOKUP(第2号様式!$L$2,様式リスト!$B$3:$BZ$8,O88,0),"")</f>
        <v/>
      </c>
      <c r="C88" s="889"/>
      <c r="D88" s="890"/>
      <c r="E88" s="323"/>
      <c r="F88" s="326"/>
      <c r="G88" s="323"/>
      <c r="H88" s="304"/>
      <c r="I88" s="304"/>
      <c r="J88" s="304"/>
      <c r="K88" s="304"/>
      <c r="L88" s="304"/>
      <c r="M88" s="304"/>
      <c r="N88" s="322"/>
    </row>
    <row r="89" spans="2:15" ht="18" customHeight="1">
      <c r="B89" s="888" t="str">
        <f>IFERROR(VLOOKUP(第2号様式!$L$2,様式リスト!$B$3:$BZ$8,O89,0),"")</f>
        <v xml:space="preserve"> </v>
      </c>
      <c r="C89" s="889"/>
      <c r="D89" s="890"/>
      <c r="E89" s="323"/>
      <c r="F89" s="326"/>
      <c r="G89" s="323"/>
      <c r="H89" s="304"/>
      <c r="I89" s="304"/>
      <c r="J89" s="304"/>
      <c r="K89" s="304"/>
      <c r="L89" s="304"/>
      <c r="M89" s="304"/>
      <c r="N89" s="322"/>
      <c r="O89" s="306">
        <v>75</v>
      </c>
    </row>
    <row r="90" spans="2:15" ht="23.25" customHeight="1">
      <c r="B90" s="879" t="s">
        <v>181</v>
      </c>
      <c r="C90" s="880"/>
      <c r="D90" s="881"/>
      <c r="E90" s="327"/>
      <c r="F90" s="506">
        <f>SUM(F18:F89)</f>
        <v>0</v>
      </c>
      <c r="G90" s="327"/>
      <c r="H90" s="329"/>
      <c r="I90" s="329"/>
      <c r="J90" s="329"/>
      <c r="K90" s="329"/>
      <c r="L90" s="329"/>
      <c r="M90" s="329"/>
      <c r="N90" s="328"/>
    </row>
    <row r="91" spans="2:15" ht="19.5" customHeight="1"/>
    <row r="92" spans="2:15">
      <c r="B92" s="306" t="s">
        <v>182</v>
      </c>
    </row>
    <row r="94" spans="2:15" ht="19.5" customHeight="1"/>
  </sheetData>
  <sheetProtection formatCells="0" formatColumns="0" formatRows="0" insertColumns="0" insertRows="0" insertHyperlinks="0" deleteColumns="0" deleteRows="0" sort="0" autoFilter="0" pivotTables="0"/>
  <mergeCells count="90">
    <mergeCell ref="B88:D88"/>
    <mergeCell ref="B89:D89"/>
    <mergeCell ref="B82:D82"/>
    <mergeCell ref="B83:D83"/>
    <mergeCell ref="B84:D84"/>
    <mergeCell ref="B85:D85"/>
    <mergeCell ref="B86:D86"/>
    <mergeCell ref="B78:D78"/>
    <mergeCell ref="B79:D79"/>
    <mergeCell ref="B80:D80"/>
    <mergeCell ref="B81:D81"/>
    <mergeCell ref="B87:D87"/>
    <mergeCell ref="B73:D73"/>
    <mergeCell ref="B74:D74"/>
    <mergeCell ref="B75:D75"/>
    <mergeCell ref="B76:D76"/>
    <mergeCell ref="B77:D77"/>
    <mergeCell ref="B68:D68"/>
    <mergeCell ref="B69:D69"/>
    <mergeCell ref="B70:D70"/>
    <mergeCell ref="B71:D71"/>
    <mergeCell ref="B72:D72"/>
    <mergeCell ref="B63:D63"/>
    <mergeCell ref="B64:D64"/>
    <mergeCell ref="B65:D65"/>
    <mergeCell ref="B66:D66"/>
    <mergeCell ref="B67:D67"/>
    <mergeCell ref="B58:D58"/>
    <mergeCell ref="B59:D59"/>
    <mergeCell ref="B60:D60"/>
    <mergeCell ref="B61:D61"/>
    <mergeCell ref="B62:D62"/>
    <mergeCell ref="B53:D53"/>
    <mergeCell ref="B54:D54"/>
    <mergeCell ref="B55:D55"/>
    <mergeCell ref="B56:D56"/>
    <mergeCell ref="B57:D57"/>
    <mergeCell ref="B48:D48"/>
    <mergeCell ref="B49:D49"/>
    <mergeCell ref="B50:D50"/>
    <mergeCell ref="B51:D51"/>
    <mergeCell ref="B52:D52"/>
    <mergeCell ref="B43:D43"/>
    <mergeCell ref="B44:D44"/>
    <mergeCell ref="B45:D45"/>
    <mergeCell ref="B46:D46"/>
    <mergeCell ref="B47:D47"/>
    <mergeCell ref="B38:D38"/>
    <mergeCell ref="B39:D39"/>
    <mergeCell ref="B40:D40"/>
    <mergeCell ref="B41:D41"/>
    <mergeCell ref="B42:D42"/>
    <mergeCell ref="B33:D33"/>
    <mergeCell ref="B34:D34"/>
    <mergeCell ref="B35:D35"/>
    <mergeCell ref="B36:D36"/>
    <mergeCell ref="B37:D37"/>
    <mergeCell ref="B28:D28"/>
    <mergeCell ref="B29:D29"/>
    <mergeCell ref="B30:D30"/>
    <mergeCell ref="B31:D31"/>
    <mergeCell ref="B32:D32"/>
    <mergeCell ref="B23:D23"/>
    <mergeCell ref="B24:D24"/>
    <mergeCell ref="B25:D25"/>
    <mergeCell ref="B26:D26"/>
    <mergeCell ref="B27:D27"/>
    <mergeCell ref="G16:N16"/>
    <mergeCell ref="B16:D16"/>
    <mergeCell ref="E16:F16"/>
    <mergeCell ref="B90:D90"/>
    <mergeCell ref="E6:E8"/>
    <mergeCell ref="J6:J8"/>
    <mergeCell ref="I6:I8"/>
    <mergeCell ref="C6:C8"/>
    <mergeCell ref="G6:G8"/>
    <mergeCell ref="H6:H8"/>
    <mergeCell ref="B17:D17"/>
    <mergeCell ref="B18:D18"/>
    <mergeCell ref="B19:D19"/>
    <mergeCell ref="B20:D20"/>
    <mergeCell ref="B21:D21"/>
    <mergeCell ref="B22:D22"/>
    <mergeCell ref="B3:N3"/>
    <mergeCell ref="M6:M8"/>
    <mergeCell ref="N6:N8"/>
    <mergeCell ref="M11:M12"/>
    <mergeCell ref="N11:N12"/>
    <mergeCell ref="K6:K8"/>
    <mergeCell ref="L6:L8"/>
  </mergeCells>
  <phoneticPr fontId="4"/>
  <printOptions horizontalCentered="1"/>
  <pageMargins left="0.62992125984251968" right="0.59055118110236227" top="0.59055118110236227" bottom="0.59055118110236227" header="0.51181102362204722" footer="0.51181102362204722"/>
  <pageSetup paperSize="9" scale="31"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124A58-9512-4776-BAAE-F762E4D35A60}">
  <sheetPr>
    <tabColor rgb="FF00B0F0"/>
    <pageSetUpPr fitToPage="1"/>
  </sheetPr>
  <dimension ref="B1:S95"/>
  <sheetViews>
    <sheetView view="pageBreakPreview" topLeftCell="E5" zoomScale="85" zoomScaleNormal="90" zoomScaleSheetLayoutView="85" workbookViewId="0">
      <selection activeCell="B12" sqref="B12"/>
    </sheetView>
  </sheetViews>
  <sheetFormatPr defaultRowHeight="13.2" outlineLevelCol="1"/>
  <cols>
    <col min="1" max="1" width="3.6640625" style="306" customWidth="1"/>
    <col min="2" max="2" width="25.44140625" style="306" customWidth="1"/>
    <col min="3" max="6" width="22.44140625" style="306" customWidth="1"/>
    <col min="7" max="7" width="20" style="306" customWidth="1"/>
    <col min="8" max="8" width="20.6640625" style="306" customWidth="1"/>
    <col min="9" max="9" width="29" style="306" customWidth="1"/>
    <col min="10" max="11" width="22.44140625" style="306" customWidth="1"/>
    <col min="12" max="16" width="20.77734375" style="306" customWidth="1"/>
    <col min="17" max="17" width="5.6640625" style="306" customWidth="1" outlineLevel="1"/>
    <col min="18" max="19" width="9" style="306" customWidth="1" outlineLevel="1"/>
    <col min="20" max="265" width="9" style="306"/>
    <col min="266" max="266" width="15.77734375" style="306" customWidth="1"/>
    <col min="267" max="272" width="12.109375" style="306" customWidth="1"/>
    <col min="273" max="273" width="11.88671875" style="306" customWidth="1"/>
    <col min="274" max="521" width="9" style="306"/>
    <col min="522" max="522" width="15.77734375" style="306" customWidth="1"/>
    <col min="523" max="528" width="12.109375" style="306" customWidth="1"/>
    <col min="529" max="529" width="11.88671875" style="306" customWidth="1"/>
    <col min="530" max="777" width="9" style="306"/>
    <col min="778" max="778" width="15.77734375" style="306" customWidth="1"/>
    <col min="779" max="784" width="12.109375" style="306" customWidth="1"/>
    <col min="785" max="785" width="11.88671875" style="306" customWidth="1"/>
    <col min="786" max="1033" width="9" style="306"/>
    <col min="1034" max="1034" width="15.77734375" style="306" customWidth="1"/>
    <col min="1035" max="1040" width="12.109375" style="306" customWidth="1"/>
    <col min="1041" max="1041" width="11.88671875" style="306" customWidth="1"/>
    <col min="1042" max="1289" width="9" style="306"/>
    <col min="1290" max="1290" width="15.77734375" style="306" customWidth="1"/>
    <col min="1291" max="1296" width="12.109375" style="306" customWidth="1"/>
    <col min="1297" max="1297" width="11.88671875" style="306" customWidth="1"/>
    <col min="1298" max="1545" width="9" style="306"/>
    <col min="1546" max="1546" width="15.77734375" style="306" customWidth="1"/>
    <col min="1547" max="1552" width="12.109375" style="306" customWidth="1"/>
    <col min="1553" max="1553" width="11.88671875" style="306" customWidth="1"/>
    <col min="1554" max="1801" width="9" style="306"/>
    <col min="1802" max="1802" width="15.77734375" style="306" customWidth="1"/>
    <col min="1803" max="1808" width="12.109375" style="306" customWidth="1"/>
    <col min="1809" max="1809" width="11.88671875" style="306" customWidth="1"/>
    <col min="1810" max="2057" width="9" style="306"/>
    <col min="2058" max="2058" width="15.77734375" style="306" customWidth="1"/>
    <col min="2059" max="2064" width="12.109375" style="306" customWidth="1"/>
    <col min="2065" max="2065" width="11.88671875" style="306" customWidth="1"/>
    <col min="2066" max="2313" width="9" style="306"/>
    <col min="2314" max="2314" width="15.77734375" style="306" customWidth="1"/>
    <col min="2315" max="2320" width="12.109375" style="306" customWidth="1"/>
    <col min="2321" max="2321" width="11.88671875" style="306" customWidth="1"/>
    <col min="2322" max="2569" width="9" style="306"/>
    <col min="2570" max="2570" width="15.77734375" style="306" customWidth="1"/>
    <col min="2571" max="2576" width="12.109375" style="306" customWidth="1"/>
    <col min="2577" max="2577" width="11.88671875" style="306" customWidth="1"/>
    <col min="2578" max="2825" width="9" style="306"/>
    <col min="2826" max="2826" width="15.77734375" style="306" customWidth="1"/>
    <col min="2827" max="2832" width="12.109375" style="306" customWidth="1"/>
    <col min="2833" max="2833" width="11.88671875" style="306" customWidth="1"/>
    <col min="2834" max="3081" width="9" style="306"/>
    <col min="3082" max="3082" width="15.77734375" style="306" customWidth="1"/>
    <col min="3083" max="3088" width="12.109375" style="306" customWidth="1"/>
    <col min="3089" max="3089" width="11.88671875" style="306" customWidth="1"/>
    <col min="3090" max="3337" width="9" style="306"/>
    <col min="3338" max="3338" width="15.77734375" style="306" customWidth="1"/>
    <col min="3339" max="3344" width="12.109375" style="306" customWidth="1"/>
    <col min="3345" max="3345" width="11.88671875" style="306" customWidth="1"/>
    <col min="3346" max="3593" width="9" style="306"/>
    <col min="3594" max="3594" width="15.77734375" style="306" customWidth="1"/>
    <col min="3595" max="3600" width="12.109375" style="306" customWidth="1"/>
    <col min="3601" max="3601" width="11.88671875" style="306" customWidth="1"/>
    <col min="3602" max="3849" width="9" style="306"/>
    <col min="3850" max="3850" width="15.77734375" style="306" customWidth="1"/>
    <col min="3851" max="3856" width="12.109375" style="306" customWidth="1"/>
    <col min="3857" max="3857" width="11.88671875" style="306" customWidth="1"/>
    <col min="3858" max="4105" width="9" style="306"/>
    <col min="4106" max="4106" width="15.77734375" style="306" customWidth="1"/>
    <col min="4107" max="4112" width="12.109375" style="306" customWidth="1"/>
    <col min="4113" max="4113" width="11.88671875" style="306" customWidth="1"/>
    <col min="4114" max="4361" width="9" style="306"/>
    <col min="4362" max="4362" width="15.77734375" style="306" customWidth="1"/>
    <col min="4363" max="4368" width="12.109375" style="306" customWidth="1"/>
    <col min="4369" max="4369" width="11.88671875" style="306" customWidth="1"/>
    <col min="4370" max="4617" width="9" style="306"/>
    <col min="4618" max="4618" width="15.77734375" style="306" customWidth="1"/>
    <col min="4619" max="4624" width="12.109375" style="306" customWidth="1"/>
    <col min="4625" max="4625" width="11.88671875" style="306" customWidth="1"/>
    <col min="4626" max="4873" width="9" style="306"/>
    <col min="4874" max="4874" width="15.77734375" style="306" customWidth="1"/>
    <col min="4875" max="4880" width="12.109375" style="306" customWidth="1"/>
    <col min="4881" max="4881" width="11.88671875" style="306" customWidth="1"/>
    <col min="4882" max="5129" width="9" style="306"/>
    <col min="5130" max="5130" width="15.77734375" style="306" customWidth="1"/>
    <col min="5131" max="5136" width="12.109375" style="306" customWidth="1"/>
    <col min="5137" max="5137" width="11.88671875" style="306" customWidth="1"/>
    <col min="5138" max="5385" width="9" style="306"/>
    <col min="5386" max="5386" width="15.77734375" style="306" customWidth="1"/>
    <col min="5387" max="5392" width="12.109375" style="306" customWidth="1"/>
    <col min="5393" max="5393" width="11.88671875" style="306" customWidth="1"/>
    <col min="5394" max="5641" width="9" style="306"/>
    <col min="5642" max="5642" width="15.77734375" style="306" customWidth="1"/>
    <col min="5643" max="5648" width="12.109375" style="306" customWidth="1"/>
    <col min="5649" max="5649" width="11.88671875" style="306" customWidth="1"/>
    <col min="5650" max="5897" width="9" style="306"/>
    <col min="5898" max="5898" width="15.77734375" style="306" customWidth="1"/>
    <col min="5899" max="5904" width="12.109375" style="306" customWidth="1"/>
    <col min="5905" max="5905" width="11.88671875" style="306" customWidth="1"/>
    <col min="5906" max="6153" width="9" style="306"/>
    <col min="6154" max="6154" width="15.77734375" style="306" customWidth="1"/>
    <col min="6155" max="6160" width="12.109375" style="306" customWidth="1"/>
    <col min="6161" max="6161" width="11.88671875" style="306" customWidth="1"/>
    <col min="6162" max="6409" width="9" style="306"/>
    <col min="6410" max="6410" width="15.77734375" style="306" customWidth="1"/>
    <col min="6411" max="6416" width="12.109375" style="306" customWidth="1"/>
    <col min="6417" max="6417" width="11.88671875" style="306" customWidth="1"/>
    <col min="6418" max="6665" width="9" style="306"/>
    <col min="6666" max="6666" width="15.77734375" style="306" customWidth="1"/>
    <col min="6667" max="6672" width="12.109375" style="306" customWidth="1"/>
    <col min="6673" max="6673" width="11.88671875" style="306" customWidth="1"/>
    <col min="6674" max="6921" width="9" style="306"/>
    <col min="6922" max="6922" width="15.77734375" style="306" customWidth="1"/>
    <col min="6923" max="6928" width="12.109375" style="306" customWidth="1"/>
    <col min="6929" max="6929" width="11.88671875" style="306" customWidth="1"/>
    <col min="6930" max="7177" width="9" style="306"/>
    <col min="7178" max="7178" width="15.77734375" style="306" customWidth="1"/>
    <col min="7179" max="7184" width="12.109375" style="306" customWidth="1"/>
    <col min="7185" max="7185" width="11.88671875" style="306" customWidth="1"/>
    <col min="7186" max="7433" width="9" style="306"/>
    <col min="7434" max="7434" width="15.77734375" style="306" customWidth="1"/>
    <col min="7435" max="7440" width="12.109375" style="306" customWidth="1"/>
    <col min="7441" max="7441" width="11.88671875" style="306" customWidth="1"/>
    <col min="7442" max="7689" width="9" style="306"/>
    <col min="7690" max="7690" width="15.77734375" style="306" customWidth="1"/>
    <col min="7691" max="7696" width="12.109375" style="306" customWidth="1"/>
    <col min="7697" max="7697" width="11.88671875" style="306" customWidth="1"/>
    <col min="7698" max="7945" width="9" style="306"/>
    <col min="7946" max="7946" width="15.77734375" style="306" customWidth="1"/>
    <col min="7947" max="7952" width="12.109375" style="306" customWidth="1"/>
    <col min="7953" max="7953" width="11.88671875" style="306" customWidth="1"/>
    <col min="7954" max="8201" width="9" style="306"/>
    <col min="8202" max="8202" width="15.77734375" style="306" customWidth="1"/>
    <col min="8203" max="8208" width="12.109375" style="306" customWidth="1"/>
    <col min="8209" max="8209" width="11.88671875" style="306" customWidth="1"/>
    <col min="8210" max="8457" width="9" style="306"/>
    <col min="8458" max="8458" width="15.77734375" style="306" customWidth="1"/>
    <col min="8459" max="8464" width="12.109375" style="306" customWidth="1"/>
    <col min="8465" max="8465" width="11.88671875" style="306" customWidth="1"/>
    <col min="8466" max="8713" width="9" style="306"/>
    <col min="8714" max="8714" width="15.77734375" style="306" customWidth="1"/>
    <col min="8715" max="8720" width="12.109375" style="306" customWidth="1"/>
    <col min="8721" max="8721" width="11.88671875" style="306" customWidth="1"/>
    <col min="8722" max="8969" width="9" style="306"/>
    <col min="8970" max="8970" width="15.77734375" style="306" customWidth="1"/>
    <col min="8971" max="8976" width="12.109375" style="306" customWidth="1"/>
    <col min="8977" max="8977" width="11.88671875" style="306" customWidth="1"/>
    <col min="8978" max="9225" width="9" style="306"/>
    <col min="9226" max="9226" width="15.77734375" style="306" customWidth="1"/>
    <col min="9227" max="9232" width="12.109375" style="306" customWidth="1"/>
    <col min="9233" max="9233" width="11.88671875" style="306" customWidth="1"/>
    <col min="9234" max="9481" width="9" style="306"/>
    <col min="9482" max="9482" width="15.77734375" style="306" customWidth="1"/>
    <col min="9483" max="9488" width="12.109375" style="306" customWidth="1"/>
    <col min="9489" max="9489" width="11.88671875" style="306" customWidth="1"/>
    <col min="9490" max="9737" width="9" style="306"/>
    <col min="9738" max="9738" width="15.77734375" style="306" customWidth="1"/>
    <col min="9739" max="9744" width="12.109375" style="306" customWidth="1"/>
    <col min="9745" max="9745" width="11.88671875" style="306" customWidth="1"/>
    <col min="9746" max="9993" width="9" style="306"/>
    <col min="9994" max="9994" width="15.77734375" style="306" customWidth="1"/>
    <col min="9995" max="10000" width="12.109375" style="306" customWidth="1"/>
    <col min="10001" max="10001" width="11.88671875" style="306" customWidth="1"/>
    <col min="10002" max="10249" width="9" style="306"/>
    <col min="10250" max="10250" width="15.77734375" style="306" customWidth="1"/>
    <col min="10251" max="10256" width="12.109375" style="306" customWidth="1"/>
    <col min="10257" max="10257" width="11.88671875" style="306" customWidth="1"/>
    <col min="10258" max="10505" width="9" style="306"/>
    <col min="10506" max="10506" width="15.77734375" style="306" customWidth="1"/>
    <col min="10507" max="10512" width="12.109375" style="306" customWidth="1"/>
    <col min="10513" max="10513" width="11.88671875" style="306" customWidth="1"/>
    <col min="10514" max="10761" width="9" style="306"/>
    <col min="10762" max="10762" width="15.77734375" style="306" customWidth="1"/>
    <col min="10763" max="10768" width="12.109375" style="306" customWidth="1"/>
    <col min="10769" max="10769" width="11.88671875" style="306" customWidth="1"/>
    <col min="10770" max="11017" width="9" style="306"/>
    <col min="11018" max="11018" width="15.77734375" style="306" customWidth="1"/>
    <col min="11019" max="11024" width="12.109375" style="306" customWidth="1"/>
    <col min="11025" max="11025" width="11.88671875" style="306" customWidth="1"/>
    <col min="11026" max="11273" width="9" style="306"/>
    <col min="11274" max="11274" width="15.77734375" style="306" customWidth="1"/>
    <col min="11275" max="11280" width="12.109375" style="306" customWidth="1"/>
    <col min="11281" max="11281" width="11.88671875" style="306" customWidth="1"/>
    <col min="11282" max="11529" width="9" style="306"/>
    <col min="11530" max="11530" width="15.77734375" style="306" customWidth="1"/>
    <col min="11531" max="11536" width="12.109375" style="306" customWidth="1"/>
    <col min="11537" max="11537" width="11.88671875" style="306" customWidth="1"/>
    <col min="11538" max="11785" width="9" style="306"/>
    <col min="11786" max="11786" width="15.77734375" style="306" customWidth="1"/>
    <col min="11787" max="11792" width="12.109375" style="306" customWidth="1"/>
    <col min="11793" max="11793" width="11.88671875" style="306" customWidth="1"/>
    <col min="11794" max="12041" width="9" style="306"/>
    <col min="12042" max="12042" width="15.77734375" style="306" customWidth="1"/>
    <col min="12043" max="12048" width="12.109375" style="306" customWidth="1"/>
    <col min="12049" max="12049" width="11.88671875" style="306" customWidth="1"/>
    <col min="12050" max="12297" width="9" style="306"/>
    <col min="12298" max="12298" width="15.77734375" style="306" customWidth="1"/>
    <col min="12299" max="12304" width="12.109375" style="306" customWidth="1"/>
    <col min="12305" max="12305" width="11.88671875" style="306" customWidth="1"/>
    <col min="12306" max="12553" width="9" style="306"/>
    <col min="12554" max="12554" width="15.77734375" style="306" customWidth="1"/>
    <col min="12555" max="12560" width="12.109375" style="306" customWidth="1"/>
    <col min="12561" max="12561" width="11.88671875" style="306" customWidth="1"/>
    <col min="12562" max="12809" width="9" style="306"/>
    <col min="12810" max="12810" width="15.77734375" style="306" customWidth="1"/>
    <col min="12811" max="12816" width="12.109375" style="306" customWidth="1"/>
    <col min="12817" max="12817" width="11.88671875" style="306" customWidth="1"/>
    <col min="12818" max="13065" width="9" style="306"/>
    <col min="13066" max="13066" width="15.77734375" style="306" customWidth="1"/>
    <col min="13067" max="13072" width="12.109375" style="306" customWidth="1"/>
    <col min="13073" max="13073" width="11.88671875" style="306" customWidth="1"/>
    <col min="13074" max="13321" width="9" style="306"/>
    <col min="13322" max="13322" width="15.77734375" style="306" customWidth="1"/>
    <col min="13323" max="13328" width="12.109375" style="306" customWidth="1"/>
    <col min="13329" max="13329" width="11.88671875" style="306" customWidth="1"/>
    <col min="13330" max="13577" width="9" style="306"/>
    <col min="13578" max="13578" width="15.77734375" style="306" customWidth="1"/>
    <col min="13579" max="13584" width="12.109375" style="306" customWidth="1"/>
    <col min="13585" max="13585" width="11.88671875" style="306" customWidth="1"/>
    <col min="13586" max="13833" width="9" style="306"/>
    <col min="13834" max="13834" width="15.77734375" style="306" customWidth="1"/>
    <col min="13835" max="13840" width="12.109375" style="306" customWidth="1"/>
    <col min="13841" max="13841" width="11.88671875" style="306" customWidth="1"/>
    <col min="13842" max="14089" width="9" style="306"/>
    <col min="14090" max="14090" width="15.77734375" style="306" customWidth="1"/>
    <col min="14091" max="14096" width="12.109375" style="306" customWidth="1"/>
    <col min="14097" max="14097" width="11.88671875" style="306" customWidth="1"/>
    <col min="14098" max="14345" width="9" style="306"/>
    <col min="14346" max="14346" width="15.77734375" style="306" customWidth="1"/>
    <col min="14347" max="14352" width="12.109375" style="306" customWidth="1"/>
    <col min="14353" max="14353" width="11.88671875" style="306" customWidth="1"/>
    <col min="14354" max="14601" width="9" style="306"/>
    <col min="14602" max="14602" width="15.77734375" style="306" customWidth="1"/>
    <col min="14603" max="14608" width="12.109375" style="306" customWidth="1"/>
    <col min="14609" max="14609" width="11.88671875" style="306" customWidth="1"/>
    <col min="14610" max="14857" width="9" style="306"/>
    <col min="14858" max="14858" width="15.77734375" style="306" customWidth="1"/>
    <col min="14859" max="14864" width="12.109375" style="306" customWidth="1"/>
    <col min="14865" max="14865" width="11.88671875" style="306" customWidth="1"/>
    <col min="14866" max="15113" width="9" style="306"/>
    <col min="15114" max="15114" width="15.77734375" style="306" customWidth="1"/>
    <col min="15115" max="15120" width="12.109375" style="306" customWidth="1"/>
    <col min="15121" max="15121" width="11.88671875" style="306" customWidth="1"/>
    <col min="15122" max="15369" width="9" style="306"/>
    <col min="15370" max="15370" width="15.77734375" style="306" customWidth="1"/>
    <col min="15371" max="15376" width="12.109375" style="306" customWidth="1"/>
    <col min="15377" max="15377" width="11.88671875" style="306" customWidth="1"/>
    <col min="15378" max="15625" width="9" style="306"/>
    <col min="15626" max="15626" width="15.77734375" style="306" customWidth="1"/>
    <col min="15627" max="15632" width="12.109375" style="306" customWidth="1"/>
    <col min="15633" max="15633" width="11.88671875" style="306" customWidth="1"/>
    <col min="15634" max="15881" width="9" style="306"/>
    <col min="15882" max="15882" width="15.77734375" style="306" customWidth="1"/>
    <col min="15883" max="15888" width="12.109375" style="306" customWidth="1"/>
    <col min="15889" max="15889" width="11.88671875" style="306" customWidth="1"/>
    <col min="15890" max="16137" width="9" style="306"/>
    <col min="16138" max="16138" width="15.77734375" style="306" customWidth="1"/>
    <col min="16139" max="16144" width="12.109375" style="306" customWidth="1"/>
    <col min="16145" max="16145" width="11.88671875" style="306" customWidth="1"/>
    <col min="16146" max="16384" width="9" style="306"/>
  </cols>
  <sheetData>
    <row r="1" spans="2:19" ht="16.5" customHeight="1">
      <c r="B1" s="304" t="s">
        <v>216</v>
      </c>
      <c r="C1" s="305"/>
    </row>
    <row r="2" spans="2:19" ht="13.5" customHeight="1"/>
    <row r="3" spans="2:19" ht="23.25" customHeight="1">
      <c r="B3" s="867" t="s">
        <v>147</v>
      </c>
      <c r="C3" s="867"/>
      <c r="D3" s="867"/>
      <c r="E3" s="867"/>
      <c r="F3" s="867"/>
      <c r="G3" s="867"/>
      <c r="H3" s="867"/>
      <c r="I3" s="867"/>
      <c r="J3" s="867"/>
      <c r="K3" s="867"/>
      <c r="L3" s="867"/>
      <c r="M3" s="867"/>
      <c r="N3" s="867"/>
      <c r="O3" s="867"/>
      <c r="P3" s="867"/>
    </row>
    <row r="4" spans="2:19" ht="13.5" customHeight="1">
      <c r="C4" s="307"/>
      <c r="D4" s="307"/>
      <c r="E4" s="307"/>
      <c r="F4" s="307"/>
      <c r="G4" s="307"/>
      <c r="H4" s="307"/>
      <c r="I4" s="307"/>
      <c r="J4" s="307"/>
      <c r="K4" s="307"/>
      <c r="L4" s="307"/>
      <c r="M4" s="307"/>
      <c r="N4" s="307"/>
      <c r="O4" s="307"/>
      <c r="P4" s="307"/>
    </row>
    <row r="5" spans="2:19" ht="23.25" customHeight="1">
      <c r="B5" s="304" t="str">
        <f>CONCATENATE(1,"　",第2号様式!L2,"所要額")</f>
        <v>1　臨床研修事業所要額</v>
      </c>
      <c r="C5" s="304"/>
    </row>
    <row r="6" spans="2:19" ht="17.25" customHeight="1">
      <c r="B6" s="308"/>
      <c r="C6" s="872" t="s">
        <v>148</v>
      </c>
      <c r="D6" s="309" t="s">
        <v>149</v>
      </c>
      <c r="E6" s="882" t="s">
        <v>150</v>
      </c>
      <c r="F6" s="310" t="s">
        <v>151</v>
      </c>
      <c r="G6" s="894" t="s">
        <v>152</v>
      </c>
      <c r="H6" s="895"/>
      <c r="I6" s="896"/>
      <c r="J6" s="872" t="s">
        <v>153</v>
      </c>
      <c r="K6" s="872" t="s">
        <v>154</v>
      </c>
      <c r="L6" s="884" t="s">
        <v>155</v>
      </c>
      <c r="M6" s="874" t="s">
        <v>634</v>
      </c>
      <c r="N6" s="874" t="s">
        <v>635</v>
      </c>
      <c r="O6" s="872" t="s">
        <v>156</v>
      </c>
      <c r="P6" s="874" t="s">
        <v>157</v>
      </c>
      <c r="S6" s="306" t="str">
        <f>第2号様式!L2</f>
        <v>臨床研修事業</v>
      </c>
    </row>
    <row r="7" spans="2:19" ht="17.25" customHeight="1">
      <c r="B7" s="311" t="s">
        <v>158</v>
      </c>
      <c r="C7" s="873"/>
      <c r="D7" s="312" t="s">
        <v>159</v>
      </c>
      <c r="E7" s="883"/>
      <c r="F7" s="313" t="s">
        <v>160</v>
      </c>
      <c r="G7" s="891"/>
      <c r="H7" s="892"/>
      <c r="I7" s="893"/>
      <c r="J7" s="873"/>
      <c r="K7" s="873"/>
      <c r="L7" s="875"/>
      <c r="M7" s="875"/>
      <c r="N7" s="875"/>
      <c r="O7" s="873"/>
      <c r="P7" s="875"/>
    </row>
    <row r="8" spans="2:19" ht="17.25" customHeight="1">
      <c r="B8" s="314"/>
      <c r="C8" s="873"/>
      <c r="D8" s="312" t="s">
        <v>161</v>
      </c>
      <c r="E8" s="883"/>
      <c r="F8" s="313" t="s">
        <v>162</v>
      </c>
      <c r="G8" s="891"/>
      <c r="H8" s="892"/>
      <c r="I8" s="893"/>
      <c r="J8" s="873"/>
      <c r="K8" s="873"/>
      <c r="L8" s="875"/>
      <c r="M8" s="875"/>
      <c r="N8" s="875"/>
      <c r="O8" s="873"/>
      <c r="P8" s="875"/>
    </row>
    <row r="9" spans="2:19" ht="17.25" customHeight="1">
      <c r="B9" s="314"/>
      <c r="C9" s="313" t="s">
        <v>163</v>
      </c>
      <c r="D9" s="313" t="s">
        <v>164</v>
      </c>
      <c r="E9" s="312" t="s">
        <v>165</v>
      </c>
      <c r="F9" s="313" t="s">
        <v>166</v>
      </c>
      <c r="G9" s="891" t="s">
        <v>167</v>
      </c>
      <c r="H9" s="892"/>
      <c r="I9" s="893"/>
      <c r="J9" s="313" t="s">
        <v>168</v>
      </c>
      <c r="K9" s="313" t="s">
        <v>169</v>
      </c>
      <c r="L9" s="313" t="s">
        <v>170</v>
      </c>
      <c r="M9" s="572" t="s">
        <v>171</v>
      </c>
      <c r="N9" s="572" t="s">
        <v>172</v>
      </c>
      <c r="O9" s="313" t="s">
        <v>258</v>
      </c>
      <c r="P9" s="313" t="s">
        <v>259</v>
      </c>
    </row>
    <row r="10" spans="2:19" ht="17.25" customHeight="1">
      <c r="B10" s="314"/>
      <c r="C10" s="313"/>
      <c r="D10" s="312"/>
      <c r="E10" s="316"/>
      <c r="F10" s="316"/>
      <c r="G10" s="546" t="s">
        <v>217</v>
      </c>
      <c r="H10" s="547" t="s">
        <v>218</v>
      </c>
      <c r="I10" s="546" t="s">
        <v>219</v>
      </c>
      <c r="J10" s="313"/>
      <c r="K10" s="313"/>
      <c r="L10" s="313"/>
      <c r="M10" s="572"/>
      <c r="N10" s="572"/>
      <c r="O10" s="316"/>
      <c r="P10" s="313"/>
      <c r="Q10" s="313"/>
      <c r="R10" s="313"/>
    </row>
    <row r="11" spans="2:19" ht="16.5" customHeight="1">
      <c r="B11" s="318"/>
      <c r="C11" s="319" t="s">
        <v>173</v>
      </c>
      <c r="D11" s="319" t="s">
        <v>173</v>
      </c>
      <c r="E11" s="320" t="s">
        <v>173</v>
      </c>
      <c r="F11" s="319" t="s">
        <v>173</v>
      </c>
      <c r="G11" s="319"/>
      <c r="H11" s="319"/>
      <c r="I11" s="319" t="s">
        <v>174</v>
      </c>
      <c r="J11" s="319" t="s">
        <v>173</v>
      </c>
      <c r="K11" s="319" t="s">
        <v>175</v>
      </c>
      <c r="L11" s="319" t="s">
        <v>173</v>
      </c>
      <c r="M11" s="319"/>
      <c r="N11" s="319"/>
      <c r="O11" s="319" t="s">
        <v>175</v>
      </c>
      <c r="P11" s="319" t="s">
        <v>173</v>
      </c>
    </row>
    <row r="12" spans="2:19" ht="26.25" customHeight="1">
      <c r="B12" s="542" t="s">
        <v>220</v>
      </c>
      <c r="C12" s="552"/>
      <c r="D12" s="553"/>
      <c r="E12" s="332" t="str">
        <f>IF(C12="","",C12-D12)</f>
        <v/>
      </c>
      <c r="F12" s="820"/>
      <c r="G12" s="331">
        <v>538000</v>
      </c>
      <c r="H12" s="553"/>
      <c r="I12" s="331">
        <f>G12*H12</f>
        <v>0</v>
      </c>
      <c r="J12" s="333">
        <f>IF(I12="","",MIN(F12,I12))</f>
        <v>0</v>
      </c>
      <c r="K12" s="333" t="str">
        <f>IF(E12="","",IF(OR($S$6=様式リスト!$B$10,$S$6=様式リスト!$B$11),MIN(E12,J12)*0.5,MIN(E12,J12)))</f>
        <v/>
      </c>
      <c r="L12" s="333" t="str">
        <f>IF(K12="","0",IFERROR(ROUNDDOWN(K12,-3),""))</f>
        <v>0</v>
      </c>
      <c r="M12" s="573"/>
      <c r="N12" s="333">
        <f>L12-M12</f>
        <v>0</v>
      </c>
      <c r="O12" s="876"/>
      <c r="P12" s="876"/>
      <c r="Q12" s="306">
        <v>78</v>
      </c>
    </row>
    <row r="13" spans="2:19" ht="26.25" customHeight="1">
      <c r="B13" s="334" t="s">
        <v>221</v>
      </c>
      <c r="C13" s="554"/>
      <c r="D13" s="555"/>
      <c r="E13" s="336" t="str">
        <f>IF(C13="","",C13-D13)</f>
        <v/>
      </c>
      <c r="F13" s="821"/>
      <c r="G13" s="335">
        <v>250000</v>
      </c>
      <c r="H13" s="557"/>
      <c r="I13" s="335">
        <v>250000</v>
      </c>
      <c r="J13" s="337">
        <f>IF(I13="","",MIN(F13,I13))</f>
        <v>250000</v>
      </c>
      <c r="K13" s="337" t="str">
        <f>IF(E13="","",IF(OR($S$6=様式リスト!$B$10,$S$6=様式リスト!$B$11),MIN(E13,J13)*0.5,MIN(E13,J13)))</f>
        <v/>
      </c>
      <c r="L13" s="333" t="str">
        <f>IF(K13="","0",IFERROR(ROUNDDOWN(K13,-3),""))</f>
        <v>0</v>
      </c>
      <c r="M13" s="573"/>
      <c r="N13" s="333">
        <f>L13-M13</f>
        <v>0</v>
      </c>
      <c r="O13" s="877"/>
      <c r="P13" s="877"/>
      <c r="Q13" s="306" t="s">
        <v>222</v>
      </c>
    </row>
    <row r="14" spans="2:19" ht="24" customHeight="1">
      <c r="B14" s="147" t="s">
        <v>176</v>
      </c>
      <c r="C14" s="338" t="str">
        <f>IF(SUM(C12:C13)=0,"",SUM(C12:C13))</f>
        <v/>
      </c>
      <c r="D14" s="338" t="str">
        <f t="shared" ref="D14:K14" si="0">IF(SUM(D12:D13)=0,"",SUM(D12:D13))</f>
        <v/>
      </c>
      <c r="E14" s="338" t="str">
        <f t="shared" si="0"/>
        <v/>
      </c>
      <c r="F14" s="338" t="str">
        <f>IF(SUM(F12:F13)=0,"",SUM(F12:F13))</f>
        <v/>
      </c>
      <c r="G14" s="338"/>
      <c r="H14" s="338"/>
      <c r="I14" s="338">
        <f>IF(SUM(I12:I13)=0,"",SUM(I12:I13))</f>
        <v>250000</v>
      </c>
      <c r="J14" s="338">
        <f>IF(SUM(J12:J13)=0,"",SUM(J12:J13))</f>
        <v>250000</v>
      </c>
      <c r="K14" s="338" t="str">
        <f t="shared" si="0"/>
        <v/>
      </c>
      <c r="L14" s="338" t="str">
        <f>IF(SUM(L12:L13)=0,"",SUM(L12:L13))</f>
        <v/>
      </c>
      <c r="M14" s="338"/>
      <c r="N14" s="338"/>
      <c r="O14" s="338" t="str">
        <f>IF(SUM(O12:O12)=0,"",SUM(O12:O12))</f>
        <v/>
      </c>
      <c r="P14" s="338" t="str">
        <f>IF(SUM(P12:P12)=0,"",SUM(P12:P12))</f>
        <v/>
      </c>
    </row>
    <row r="15" spans="2:19" ht="16.5" customHeight="1">
      <c r="C15" s="321"/>
      <c r="D15" s="321"/>
    </row>
    <row r="16" spans="2:19" ht="23.25" customHeight="1">
      <c r="B16" s="304" t="s">
        <v>177</v>
      </c>
    </row>
    <row r="17" spans="2:17" ht="18" customHeight="1">
      <c r="B17" s="879" t="s">
        <v>178</v>
      </c>
      <c r="C17" s="880"/>
      <c r="D17" s="881"/>
      <c r="E17" s="879" t="s">
        <v>179</v>
      </c>
      <c r="F17" s="881"/>
      <c r="G17" s="879" t="s">
        <v>180</v>
      </c>
      <c r="H17" s="880"/>
      <c r="I17" s="880"/>
      <c r="J17" s="880"/>
      <c r="K17" s="880"/>
      <c r="L17" s="880"/>
      <c r="M17" s="880"/>
      <c r="N17" s="880"/>
      <c r="O17" s="880"/>
      <c r="P17" s="881"/>
    </row>
    <row r="18" spans="2:17" ht="18" customHeight="1">
      <c r="B18" s="885"/>
      <c r="C18" s="886"/>
      <c r="D18" s="887"/>
      <c r="E18" s="323"/>
      <c r="F18" s="324" t="s">
        <v>175</v>
      </c>
      <c r="G18" s="543"/>
      <c r="H18" s="543"/>
      <c r="I18" s="548"/>
      <c r="J18" s="304"/>
      <c r="K18" s="304"/>
      <c r="L18" s="304"/>
      <c r="M18" s="304"/>
      <c r="N18" s="304"/>
      <c r="O18" s="504"/>
      <c r="P18" s="505"/>
    </row>
    <row r="19" spans="2:17" ht="18" customHeight="1">
      <c r="B19" s="888" t="str">
        <f>IFERROR(VLOOKUP(第2号様式!$L$2,様式リスト!$B$3:$BZ$8,Q19,0),"")</f>
        <v>１　広域連携型プログラム作成経費</v>
      </c>
      <c r="C19" s="889"/>
      <c r="D19" s="890"/>
      <c r="E19" s="323"/>
      <c r="F19" s="556"/>
      <c r="G19" s="544"/>
      <c r="H19" s="544"/>
      <c r="I19" s="543"/>
      <c r="J19" s="304"/>
      <c r="K19" s="304"/>
      <c r="L19" s="304"/>
      <c r="M19" s="304"/>
      <c r="N19" s="304"/>
      <c r="O19" s="304"/>
      <c r="P19" s="322"/>
      <c r="Q19" s="306">
        <v>58</v>
      </c>
    </row>
    <row r="20" spans="2:17" ht="18" customHeight="1">
      <c r="B20" s="888" t="str">
        <f>IFERROR(VLOOKUP(第2号様式!$L$2,様式リスト!$B$3:$BZ$8,Q20,0),"")</f>
        <v>　職員基本給</v>
      </c>
      <c r="C20" s="889"/>
      <c r="D20" s="890"/>
      <c r="E20" s="323"/>
      <c r="F20" s="556"/>
      <c r="G20" s="544"/>
      <c r="H20" s="544"/>
      <c r="I20" s="543"/>
      <c r="J20" s="304"/>
      <c r="K20" s="304"/>
      <c r="L20" s="304"/>
      <c r="M20" s="304"/>
      <c r="N20" s="304"/>
      <c r="O20" s="304"/>
      <c r="P20" s="322"/>
      <c r="Q20" s="306">
        <v>59</v>
      </c>
    </row>
    <row r="21" spans="2:17" ht="18" customHeight="1">
      <c r="B21" s="888" t="str">
        <f>IFERROR(VLOOKUP(第2号様式!$L$2,様式リスト!$B$3:$BZ$8,Q21,0),"")</f>
        <v>職員諸手当（非常勤含む）</v>
      </c>
      <c r="C21" s="889"/>
      <c r="D21" s="890"/>
      <c r="E21" s="323"/>
      <c r="F21" s="556"/>
      <c r="G21" s="544"/>
      <c r="H21" s="544"/>
      <c r="I21" s="304"/>
      <c r="J21" s="304"/>
      <c r="K21" s="304"/>
      <c r="L21" s="304"/>
      <c r="M21" s="304"/>
      <c r="N21" s="304"/>
      <c r="O21" s="304"/>
      <c r="P21" s="322"/>
      <c r="Q21" s="306">
        <v>60</v>
      </c>
    </row>
    <row r="22" spans="2:17" ht="18" customHeight="1">
      <c r="B22" s="888" t="str">
        <f>IFERROR(VLOOKUP(第2号様式!$L$2,様式リスト!$B$3:$BZ$8,Q22,0),"")</f>
        <v>非常勤職員諸手当（事務補助者雇上経費）</v>
      </c>
      <c r="C22" s="889"/>
      <c r="D22" s="890"/>
      <c r="E22" s="323"/>
      <c r="F22" s="556"/>
      <c r="G22" s="544"/>
      <c r="H22" s="544"/>
      <c r="I22" s="304"/>
      <c r="J22" s="304"/>
      <c r="K22" s="304"/>
      <c r="L22" s="304"/>
      <c r="M22" s="304"/>
      <c r="N22" s="304"/>
      <c r="O22" s="304"/>
      <c r="P22" s="322"/>
      <c r="Q22" s="306">
        <v>61</v>
      </c>
    </row>
    <row r="23" spans="2:17" ht="18" customHeight="1">
      <c r="B23" s="888" t="str">
        <f>IFERROR(VLOOKUP(第2号様式!$L$2,様式リスト!$B$3:$BZ$8,Q23,0),"")</f>
        <v>諸謝金</v>
      </c>
      <c r="C23" s="889"/>
      <c r="D23" s="890"/>
      <c r="E23" s="323"/>
      <c r="F23" s="556"/>
      <c r="G23" s="544"/>
      <c r="H23" s="544"/>
      <c r="I23" s="304"/>
      <c r="J23" s="304"/>
      <c r="K23" s="304"/>
      <c r="L23" s="304"/>
      <c r="M23" s="304"/>
      <c r="N23" s="304"/>
      <c r="O23" s="304"/>
      <c r="P23" s="322"/>
      <c r="Q23" s="306">
        <v>62</v>
      </c>
    </row>
    <row r="24" spans="2:17" ht="18" customHeight="1">
      <c r="B24" s="888" t="str">
        <f>IFERROR(VLOOKUP(第2号様式!$L$2,様式リスト!$B$3:$BZ$8,Q24,0),"")</f>
        <v>旅費</v>
      </c>
      <c r="C24" s="889"/>
      <c r="D24" s="890"/>
      <c r="E24" s="323"/>
      <c r="F24" s="556"/>
      <c r="G24" s="544"/>
      <c r="H24" s="544"/>
      <c r="I24" s="304"/>
      <c r="J24" s="304"/>
      <c r="K24" s="304"/>
      <c r="L24" s="304"/>
      <c r="M24" s="304"/>
      <c r="N24" s="304"/>
      <c r="O24" s="304"/>
      <c r="P24" s="322"/>
      <c r="Q24" s="306">
        <v>63</v>
      </c>
    </row>
    <row r="25" spans="2:17" ht="18" customHeight="1">
      <c r="B25" s="888" t="str">
        <f>IFERROR(VLOOKUP(第2号様式!$L$2,様式リスト!$B$3:$BZ$8,Q25,0),"")</f>
        <v>消耗品費</v>
      </c>
      <c r="C25" s="889"/>
      <c r="D25" s="890"/>
      <c r="E25" s="323"/>
      <c r="F25" s="556"/>
      <c r="G25" s="544"/>
      <c r="H25" s="544"/>
      <c r="I25" s="304"/>
      <c r="J25" s="304"/>
      <c r="K25" s="304"/>
      <c r="L25" s="304"/>
      <c r="M25" s="304"/>
      <c r="N25" s="304"/>
      <c r="O25" s="304"/>
      <c r="P25" s="322"/>
      <c r="Q25" s="306">
        <v>64</v>
      </c>
    </row>
    <row r="26" spans="2:17" ht="18" customHeight="1">
      <c r="B26" s="888" t="str">
        <f>IFERROR(VLOOKUP(第2号様式!$L$2,様式リスト!$B$3:$BZ$8,Q26,0),"")</f>
        <v>印刷製本費</v>
      </c>
      <c r="C26" s="889"/>
      <c r="D26" s="890"/>
      <c r="E26" s="323"/>
      <c r="F26" s="556"/>
      <c r="G26" s="544"/>
      <c r="H26" s="544"/>
      <c r="I26" s="304"/>
      <c r="J26" s="304"/>
      <c r="K26" s="304"/>
      <c r="L26" s="304"/>
      <c r="M26" s="304"/>
      <c r="N26" s="304"/>
      <c r="O26" s="304"/>
      <c r="P26" s="322"/>
      <c r="Q26" s="306">
        <v>65</v>
      </c>
    </row>
    <row r="27" spans="2:17" ht="18" customHeight="1">
      <c r="B27" s="888" t="str">
        <f>IFERROR(VLOOKUP(第2号様式!$L$2,様式リスト!$B$3:$BZ$8,Q27,0),"")</f>
        <v>通信運搬費</v>
      </c>
      <c r="C27" s="889"/>
      <c r="D27" s="890"/>
      <c r="E27" s="323"/>
      <c r="F27" s="556"/>
      <c r="G27" s="544"/>
      <c r="H27" s="544"/>
      <c r="I27" s="304"/>
      <c r="J27" s="304"/>
      <c r="K27" s="304"/>
      <c r="L27" s="304"/>
      <c r="M27" s="304"/>
      <c r="N27" s="304"/>
      <c r="O27" s="304"/>
      <c r="P27" s="322"/>
      <c r="Q27" s="306">
        <v>66</v>
      </c>
    </row>
    <row r="28" spans="2:17" ht="18" customHeight="1">
      <c r="B28" s="888" t="str">
        <f>IFERROR(VLOOKUP(第2号様式!$L$2,様式リスト!$B$3:$BZ$8,Q28,0),"")</f>
        <v>会議費</v>
      </c>
      <c r="C28" s="889"/>
      <c r="D28" s="890"/>
      <c r="E28" s="323"/>
      <c r="F28" s="556"/>
      <c r="G28" s="544"/>
      <c r="H28" s="544"/>
      <c r="I28" s="304"/>
      <c r="J28" s="304"/>
      <c r="K28" s="304"/>
      <c r="L28" s="304"/>
      <c r="M28" s="304"/>
      <c r="N28" s="304"/>
      <c r="O28" s="304"/>
      <c r="P28" s="322"/>
      <c r="Q28" s="306">
        <v>67</v>
      </c>
    </row>
    <row r="29" spans="2:17" ht="18" customHeight="1">
      <c r="B29" s="888" t="str">
        <f>IFERROR(VLOOKUP(第2号様式!$L$2,様式リスト!$B$3:$BZ$8,Q29,0),"")</f>
        <v/>
      </c>
      <c r="C29" s="889"/>
      <c r="D29" s="890"/>
      <c r="E29" s="323"/>
      <c r="F29" s="556"/>
      <c r="G29" s="544"/>
      <c r="H29" s="544"/>
      <c r="I29" s="304"/>
      <c r="J29" s="304"/>
      <c r="K29" s="304"/>
      <c r="L29" s="304"/>
      <c r="M29" s="304"/>
      <c r="N29" s="304"/>
      <c r="O29" s="304"/>
      <c r="P29" s="322"/>
    </row>
    <row r="30" spans="2:17" ht="18" customHeight="1">
      <c r="B30" s="888" t="str">
        <f>IFERROR(VLOOKUP(第2号様式!$L$2,様式リスト!$B$3:$BZ$8,Q30,0),"")</f>
        <v>２　第三者評価受審経費</v>
      </c>
      <c r="C30" s="889"/>
      <c r="D30" s="890"/>
      <c r="E30" s="323"/>
      <c r="F30" s="556"/>
      <c r="G30" s="544"/>
      <c r="H30" s="544"/>
      <c r="I30" s="304"/>
      <c r="J30" s="304"/>
      <c r="K30" s="304"/>
      <c r="L30" s="304"/>
      <c r="M30" s="304"/>
      <c r="N30" s="304"/>
      <c r="O30" s="304"/>
      <c r="P30" s="322"/>
      <c r="Q30" s="306">
        <v>68</v>
      </c>
    </row>
    <row r="31" spans="2:17" ht="18" customHeight="1">
      <c r="B31" s="888" t="str">
        <f>IFERROR(VLOOKUP(第2号様式!$L$2,様式リスト!$B$3:$BZ$8,Q31,0),"")</f>
        <v>雑役務費（手数料等）</v>
      </c>
      <c r="C31" s="889"/>
      <c r="D31" s="890"/>
      <c r="E31" s="323"/>
      <c r="F31" s="556"/>
      <c r="G31" s="544"/>
      <c r="H31" s="544"/>
      <c r="I31" s="304"/>
      <c r="J31" s="304"/>
      <c r="K31" s="304"/>
      <c r="L31" s="304"/>
      <c r="M31" s="304"/>
      <c r="N31" s="304"/>
      <c r="O31" s="304"/>
      <c r="P31" s="322"/>
      <c r="Q31" s="306">
        <v>69</v>
      </c>
    </row>
    <row r="32" spans="2:17" ht="18" customHeight="1">
      <c r="B32" s="888" t="str">
        <f>IFERROR(VLOOKUP(第2号様式!$L$2,様式リスト!$B$3:$BZ$8,Q32,0),"")</f>
        <v/>
      </c>
      <c r="C32" s="889"/>
      <c r="D32" s="890"/>
      <c r="E32" s="323"/>
      <c r="F32" s="326"/>
      <c r="G32" s="544"/>
      <c r="H32" s="544"/>
      <c r="I32" s="304"/>
      <c r="J32" s="304"/>
      <c r="K32" s="304"/>
      <c r="L32" s="304"/>
      <c r="M32" s="304"/>
      <c r="N32" s="304"/>
      <c r="O32" s="304"/>
      <c r="P32" s="322"/>
    </row>
    <row r="33" spans="2:16" ht="18" customHeight="1">
      <c r="B33" s="888" t="str">
        <f>IFERROR(VLOOKUP(第2号様式!$L$2,様式リスト!$B$3:$BZ$8,Q33,0),"")</f>
        <v/>
      </c>
      <c r="C33" s="889"/>
      <c r="D33" s="890"/>
      <c r="E33" s="323"/>
      <c r="F33" s="326"/>
      <c r="G33" s="544"/>
      <c r="H33" s="544"/>
      <c r="I33" s="304"/>
      <c r="J33" s="304"/>
      <c r="K33" s="304"/>
      <c r="L33" s="304"/>
      <c r="M33" s="304"/>
      <c r="N33" s="304"/>
      <c r="O33" s="304"/>
      <c r="P33" s="322"/>
    </row>
    <row r="34" spans="2:16" ht="18" customHeight="1">
      <c r="B34" s="888" t="str">
        <f>IFERROR(VLOOKUP(第2号様式!$L$2,様式リスト!$B$3:$BZ$8,Q34,0),"")</f>
        <v/>
      </c>
      <c r="C34" s="889"/>
      <c r="D34" s="890"/>
      <c r="E34" s="323"/>
      <c r="F34" s="326"/>
      <c r="G34" s="544"/>
      <c r="H34" s="544"/>
      <c r="I34" s="304"/>
      <c r="J34" s="304"/>
      <c r="K34" s="304"/>
      <c r="L34" s="304"/>
      <c r="M34" s="304"/>
      <c r="N34" s="304"/>
      <c r="O34" s="304"/>
      <c r="P34" s="322"/>
    </row>
    <row r="35" spans="2:16" ht="18" customHeight="1">
      <c r="B35" s="888" t="str">
        <f>IFERROR(VLOOKUP(第2号様式!$L$2,様式リスト!$B$3:$BZ$8,Q35,0),"")</f>
        <v/>
      </c>
      <c r="C35" s="889"/>
      <c r="D35" s="890"/>
      <c r="E35" s="323"/>
      <c r="F35" s="326"/>
      <c r="G35" s="544"/>
      <c r="H35" s="544"/>
      <c r="I35" s="304"/>
      <c r="J35" s="304"/>
      <c r="K35" s="304"/>
      <c r="L35" s="304"/>
      <c r="M35" s="304"/>
      <c r="N35" s="304"/>
      <c r="O35" s="304"/>
      <c r="P35" s="322"/>
    </row>
    <row r="36" spans="2:16" ht="18" customHeight="1">
      <c r="B36" s="888" t="str">
        <f>IFERROR(VLOOKUP(第2号様式!$L$2,様式リスト!$B$3:$BZ$8,Q36,0),"")</f>
        <v/>
      </c>
      <c r="C36" s="889"/>
      <c r="D36" s="890"/>
      <c r="E36" s="323"/>
      <c r="F36" s="326"/>
      <c r="G36" s="544"/>
      <c r="H36" s="544"/>
      <c r="I36" s="304"/>
      <c r="J36" s="304"/>
      <c r="K36" s="304"/>
      <c r="L36" s="304"/>
      <c r="M36" s="304"/>
      <c r="N36" s="304"/>
      <c r="O36" s="304"/>
      <c r="P36" s="322"/>
    </row>
    <row r="37" spans="2:16" ht="18" customHeight="1">
      <c r="B37" s="888" t="str">
        <f>IFERROR(VLOOKUP(第2号様式!$L$2,様式リスト!$B$3:$BZ$8,Q37,0),"")</f>
        <v/>
      </c>
      <c r="C37" s="889"/>
      <c r="D37" s="890"/>
      <c r="E37" s="323"/>
      <c r="F37" s="326"/>
      <c r="G37" s="544"/>
      <c r="H37" s="544"/>
      <c r="I37" s="304"/>
      <c r="J37" s="304"/>
      <c r="K37" s="304"/>
      <c r="L37" s="304"/>
      <c r="M37" s="304"/>
      <c r="N37" s="304"/>
      <c r="O37" s="304"/>
      <c r="P37" s="322"/>
    </row>
    <row r="38" spans="2:16" ht="18" customHeight="1">
      <c r="B38" s="888" t="str">
        <f>IFERROR(VLOOKUP(第2号様式!$L$2,様式リスト!$B$3:$BZ$8,Q38,0),"")</f>
        <v/>
      </c>
      <c r="C38" s="889"/>
      <c r="D38" s="890"/>
      <c r="E38" s="323"/>
      <c r="F38" s="326"/>
      <c r="G38" s="544"/>
      <c r="H38" s="544"/>
      <c r="I38" s="304"/>
      <c r="J38" s="304"/>
      <c r="K38" s="304"/>
      <c r="L38" s="304"/>
      <c r="M38" s="304"/>
      <c r="N38" s="304"/>
      <c r="O38" s="304"/>
      <c r="P38" s="322"/>
    </row>
    <row r="39" spans="2:16" ht="18" customHeight="1">
      <c r="B39" s="888" t="str">
        <f>IFERROR(VLOOKUP(第2号様式!$L$2,様式リスト!$B$3:$BZ$8,Q39,0),"")</f>
        <v/>
      </c>
      <c r="C39" s="889"/>
      <c r="D39" s="890"/>
      <c r="E39" s="323"/>
      <c r="F39" s="326"/>
      <c r="G39" s="544"/>
      <c r="H39" s="544"/>
      <c r="I39" s="304"/>
      <c r="J39" s="304"/>
      <c r="K39" s="304"/>
      <c r="L39" s="304"/>
      <c r="M39" s="304"/>
      <c r="N39" s="304"/>
      <c r="O39" s="304"/>
      <c r="P39" s="322"/>
    </row>
    <row r="40" spans="2:16" ht="18" customHeight="1">
      <c r="B40" s="888" t="str">
        <f>IFERROR(VLOOKUP(第2号様式!$L$2,様式リスト!$B$3:$BZ$8,Q40,0),"")</f>
        <v/>
      </c>
      <c r="C40" s="889"/>
      <c r="D40" s="890"/>
      <c r="E40" s="323"/>
      <c r="F40" s="326"/>
      <c r="G40" s="544"/>
      <c r="H40" s="544"/>
      <c r="I40" s="304"/>
      <c r="J40" s="304"/>
      <c r="K40" s="304"/>
      <c r="L40" s="304"/>
      <c r="M40" s="304"/>
      <c r="N40" s="304"/>
      <c r="O40" s="304"/>
      <c r="P40" s="322"/>
    </row>
    <row r="41" spans="2:16" ht="18" customHeight="1">
      <c r="B41" s="888" t="str">
        <f>IFERROR(VLOOKUP(第2号様式!$L$2,様式リスト!$B$3:$BZ$8,Q41,0),"")</f>
        <v/>
      </c>
      <c r="C41" s="889"/>
      <c r="D41" s="890"/>
      <c r="E41" s="323"/>
      <c r="F41" s="326"/>
      <c r="G41" s="544"/>
      <c r="H41" s="544"/>
      <c r="I41" s="304"/>
      <c r="J41" s="304"/>
      <c r="K41" s="304"/>
      <c r="L41" s="304"/>
      <c r="M41" s="304"/>
      <c r="N41" s="304"/>
      <c r="O41" s="304"/>
      <c r="P41" s="322"/>
    </row>
    <row r="42" spans="2:16" ht="18" customHeight="1">
      <c r="B42" s="888" t="str">
        <f>IFERROR(VLOOKUP(第2号様式!$L$2,様式リスト!$B$3:$BZ$8,Q42,0),"")</f>
        <v/>
      </c>
      <c r="C42" s="889"/>
      <c r="D42" s="890"/>
      <c r="E42" s="323"/>
      <c r="F42" s="326"/>
      <c r="G42" s="544"/>
      <c r="H42" s="544"/>
      <c r="I42" s="304"/>
      <c r="J42" s="304"/>
      <c r="K42" s="304"/>
      <c r="L42" s="304"/>
      <c r="M42" s="304"/>
      <c r="N42" s="304"/>
      <c r="O42" s="304"/>
      <c r="P42" s="322"/>
    </row>
    <row r="43" spans="2:16" ht="18" customHeight="1">
      <c r="B43" s="888" t="str">
        <f>IFERROR(VLOOKUP(第2号様式!$L$2,様式リスト!$B$3:$BZ$8,Q43,0),"")</f>
        <v/>
      </c>
      <c r="C43" s="889"/>
      <c r="D43" s="890"/>
      <c r="E43" s="323"/>
      <c r="F43" s="326"/>
      <c r="G43" s="544"/>
      <c r="H43" s="544"/>
      <c r="I43" s="304"/>
      <c r="J43" s="304"/>
      <c r="K43" s="304"/>
      <c r="L43" s="304"/>
      <c r="M43" s="304"/>
      <c r="N43" s="304"/>
      <c r="O43" s="304"/>
      <c r="P43" s="322"/>
    </row>
    <row r="44" spans="2:16" ht="18" customHeight="1">
      <c r="B44" s="888" t="str">
        <f>IFERROR(VLOOKUP(第2号様式!$L$2,様式リスト!$B$3:$BZ$8,Q44,0),"")</f>
        <v/>
      </c>
      <c r="C44" s="889"/>
      <c r="D44" s="890"/>
      <c r="E44" s="323"/>
      <c r="F44" s="326"/>
      <c r="G44" s="544"/>
      <c r="H44" s="544"/>
      <c r="I44" s="304"/>
      <c r="J44" s="304"/>
      <c r="K44" s="304"/>
      <c r="L44" s="304"/>
      <c r="M44" s="304"/>
      <c r="N44" s="304"/>
      <c r="O44" s="304"/>
      <c r="P44" s="322"/>
    </row>
    <row r="45" spans="2:16" ht="18" customHeight="1">
      <c r="B45" s="888" t="str">
        <f>IFERROR(VLOOKUP(第2号様式!$L$2,様式リスト!$B$3:$BZ$8,Q45,0),"")</f>
        <v/>
      </c>
      <c r="C45" s="889"/>
      <c r="D45" s="890"/>
      <c r="E45" s="323"/>
      <c r="F45" s="326"/>
      <c r="G45" s="544"/>
      <c r="H45" s="544"/>
      <c r="I45" s="304"/>
      <c r="J45" s="304"/>
      <c r="K45" s="304"/>
      <c r="L45" s="304"/>
      <c r="M45" s="304"/>
      <c r="N45" s="304"/>
      <c r="O45" s="304"/>
      <c r="P45" s="322"/>
    </row>
    <row r="46" spans="2:16" ht="18" customHeight="1">
      <c r="B46" s="888" t="str">
        <f>IFERROR(VLOOKUP(第2号様式!$L$2,様式リスト!$B$3:$BZ$8,Q46,0),"")</f>
        <v/>
      </c>
      <c r="C46" s="889"/>
      <c r="D46" s="890"/>
      <c r="E46" s="323"/>
      <c r="F46" s="326"/>
      <c r="G46" s="544"/>
      <c r="H46" s="544"/>
      <c r="I46" s="304"/>
      <c r="J46" s="304"/>
      <c r="K46" s="304"/>
      <c r="L46" s="304"/>
      <c r="M46" s="304"/>
      <c r="N46" s="304"/>
      <c r="O46" s="304"/>
      <c r="P46" s="322"/>
    </row>
    <row r="47" spans="2:16" ht="18" customHeight="1">
      <c r="B47" s="888" t="str">
        <f>IFERROR(VLOOKUP(第2号様式!$L$2,様式リスト!$B$3:$BZ$8,Q47,0),"")</f>
        <v/>
      </c>
      <c r="C47" s="889"/>
      <c r="D47" s="890"/>
      <c r="E47" s="323"/>
      <c r="F47" s="326"/>
      <c r="G47" s="544"/>
      <c r="H47" s="544"/>
      <c r="I47" s="304"/>
      <c r="J47" s="304"/>
      <c r="K47" s="304"/>
      <c r="L47" s="304"/>
      <c r="M47" s="304"/>
      <c r="N47" s="304"/>
      <c r="O47" s="304"/>
      <c r="P47" s="322"/>
    </row>
    <row r="48" spans="2:16" ht="18" customHeight="1">
      <c r="B48" s="888" t="str">
        <f>IFERROR(VLOOKUP(第2号様式!$L$2,様式リスト!$B$3:$BZ$8,Q48,0),"")</f>
        <v/>
      </c>
      <c r="C48" s="889"/>
      <c r="D48" s="890"/>
      <c r="E48" s="323"/>
      <c r="F48" s="326"/>
      <c r="G48" s="544"/>
      <c r="H48" s="544"/>
      <c r="I48" s="304"/>
      <c r="J48" s="304"/>
      <c r="K48" s="304"/>
      <c r="L48" s="304"/>
      <c r="M48" s="304"/>
      <c r="N48" s="304"/>
      <c r="O48" s="304"/>
      <c r="P48" s="322"/>
    </row>
    <row r="49" spans="2:16" ht="18" customHeight="1">
      <c r="B49" s="888" t="str">
        <f>IFERROR(VLOOKUP(第2号様式!$L$2,様式リスト!$B$3:$BZ$8,Q49,0),"")</f>
        <v/>
      </c>
      <c r="C49" s="889"/>
      <c r="D49" s="890"/>
      <c r="E49" s="323"/>
      <c r="F49" s="326"/>
      <c r="G49" s="544"/>
      <c r="H49" s="544"/>
      <c r="I49" s="304"/>
      <c r="J49" s="304"/>
      <c r="K49" s="304"/>
      <c r="L49" s="304"/>
      <c r="M49" s="304"/>
      <c r="N49" s="304"/>
      <c r="O49" s="304"/>
      <c r="P49" s="322"/>
    </row>
    <row r="50" spans="2:16" ht="18" customHeight="1">
      <c r="B50" s="888" t="str">
        <f>IFERROR(VLOOKUP(第2号様式!$L$2,様式リスト!$B$3:$BZ$8,Q50,0),"")</f>
        <v/>
      </c>
      <c r="C50" s="889"/>
      <c r="D50" s="890"/>
      <c r="E50" s="323"/>
      <c r="F50" s="326"/>
      <c r="G50" s="544"/>
      <c r="H50" s="544"/>
      <c r="I50" s="304"/>
      <c r="J50" s="304"/>
      <c r="K50" s="304"/>
      <c r="L50" s="304"/>
      <c r="M50" s="304"/>
      <c r="N50" s="304"/>
      <c r="O50" s="304"/>
      <c r="P50" s="322"/>
    </row>
    <row r="51" spans="2:16" ht="18" customHeight="1">
      <c r="B51" s="888" t="str">
        <f>IFERROR(VLOOKUP(第2号様式!$L$2,様式リスト!$B$3:$BZ$8,Q51,0),"")</f>
        <v/>
      </c>
      <c r="C51" s="889"/>
      <c r="D51" s="890"/>
      <c r="E51" s="323"/>
      <c r="F51" s="326"/>
      <c r="G51" s="544"/>
      <c r="H51" s="544"/>
      <c r="I51" s="304"/>
      <c r="J51" s="304"/>
      <c r="K51" s="304"/>
      <c r="L51" s="304"/>
      <c r="M51" s="304"/>
      <c r="N51" s="304"/>
      <c r="O51" s="304"/>
      <c r="P51" s="322"/>
    </row>
    <row r="52" spans="2:16" ht="18" customHeight="1">
      <c r="B52" s="888" t="str">
        <f>IFERROR(VLOOKUP(第2号様式!$L$2,様式リスト!$B$3:$BZ$8,Q52,0),"")</f>
        <v/>
      </c>
      <c r="C52" s="889"/>
      <c r="D52" s="890"/>
      <c r="E52" s="323"/>
      <c r="F52" s="326"/>
      <c r="G52" s="544"/>
      <c r="H52" s="544"/>
      <c r="I52" s="304"/>
      <c r="J52" s="304"/>
      <c r="K52" s="304"/>
      <c r="L52" s="304"/>
      <c r="M52" s="304"/>
      <c r="N52" s="304"/>
      <c r="O52" s="304"/>
      <c r="P52" s="322"/>
    </row>
    <row r="53" spans="2:16" ht="18" customHeight="1">
      <c r="B53" s="888" t="str">
        <f>IFERROR(VLOOKUP(第2号様式!$L$2,様式リスト!$B$3:$BZ$8,Q53,0),"")</f>
        <v/>
      </c>
      <c r="C53" s="889"/>
      <c r="D53" s="890"/>
      <c r="E53" s="323"/>
      <c r="F53" s="326"/>
      <c r="G53" s="544"/>
      <c r="H53" s="544"/>
      <c r="I53" s="304"/>
      <c r="J53" s="304"/>
      <c r="K53" s="304"/>
      <c r="L53" s="304"/>
      <c r="M53" s="304"/>
      <c r="N53" s="304"/>
      <c r="O53" s="304"/>
      <c r="P53" s="322"/>
    </row>
    <row r="54" spans="2:16" ht="18" customHeight="1">
      <c r="B54" s="888" t="str">
        <f>IFERROR(VLOOKUP(第2号様式!$L$2,様式リスト!$B$3:$BZ$8,Q54,0),"")</f>
        <v/>
      </c>
      <c r="C54" s="889"/>
      <c r="D54" s="890"/>
      <c r="E54" s="323"/>
      <c r="F54" s="326"/>
      <c r="G54" s="544"/>
      <c r="H54" s="544"/>
      <c r="I54" s="304"/>
      <c r="J54" s="304"/>
      <c r="K54" s="304"/>
      <c r="L54" s="304"/>
      <c r="M54" s="304"/>
      <c r="N54" s="304"/>
      <c r="O54" s="304"/>
      <c r="P54" s="322"/>
    </row>
    <row r="55" spans="2:16" ht="18" customHeight="1">
      <c r="B55" s="888" t="str">
        <f>IFERROR(VLOOKUP(第2号様式!$L$2,様式リスト!$B$3:$BZ$8,Q55,0),"")</f>
        <v/>
      </c>
      <c r="C55" s="889"/>
      <c r="D55" s="890"/>
      <c r="E55" s="323"/>
      <c r="F55" s="326"/>
      <c r="G55" s="544"/>
      <c r="H55" s="544"/>
      <c r="I55" s="304"/>
      <c r="J55" s="304"/>
      <c r="K55" s="304"/>
      <c r="L55" s="304"/>
      <c r="M55" s="304"/>
      <c r="N55" s="304"/>
      <c r="O55" s="304"/>
      <c r="P55" s="322"/>
    </row>
    <row r="56" spans="2:16" ht="18" customHeight="1">
      <c r="B56" s="888" t="str">
        <f>IFERROR(VLOOKUP(第2号様式!$L$2,様式リスト!$B$3:$BZ$8,Q56,0),"")</f>
        <v/>
      </c>
      <c r="C56" s="889"/>
      <c r="D56" s="890"/>
      <c r="E56" s="323"/>
      <c r="F56" s="326"/>
      <c r="G56" s="544"/>
      <c r="H56" s="544"/>
      <c r="I56" s="304"/>
      <c r="J56" s="304"/>
      <c r="K56" s="304"/>
      <c r="L56" s="304"/>
      <c r="M56" s="304"/>
      <c r="N56" s="304"/>
      <c r="O56" s="304"/>
      <c r="P56" s="322"/>
    </row>
    <row r="57" spans="2:16" ht="18" customHeight="1">
      <c r="B57" s="888" t="str">
        <f>IFERROR(VLOOKUP(第2号様式!$L$2,様式リスト!$B$3:$BZ$8,Q57,0),"")</f>
        <v/>
      </c>
      <c r="C57" s="889"/>
      <c r="D57" s="890"/>
      <c r="E57" s="323"/>
      <c r="F57" s="326"/>
      <c r="G57" s="544"/>
      <c r="H57" s="544"/>
      <c r="I57" s="304"/>
      <c r="J57" s="304"/>
      <c r="K57" s="304"/>
      <c r="L57" s="304"/>
      <c r="M57" s="304"/>
      <c r="N57" s="304"/>
      <c r="O57" s="304"/>
      <c r="P57" s="322"/>
    </row>
    <row r="58" spans="2:16" ht="18" customHeight="1">
      <c r="B58" s="888" t="str">
        <f>IFERROR(VLOOKUP(第2号様式!$L$2,様式リスト!$B$3:$BZ$8,Q58,0),"")</f>
        <v/>
      </c>
      <c r="C58" s="889"/>
      <c r="D58" s="890"/>
      <c r="E58" s="323"/>
      <c r="F58" s="326"/>
      <c r="G58" s="544"/>
      <c r="H58" s="544"/>
      <c r="I58" s="304"/>
      <c r="J58" s="304"/>
      <c r="K58" s="304"/>
      <c r="L58" s="304"/>
      <c r="M58" s="304"/>
      <c r="N58" s="304"/>
      <c r="O58" s="304"/>
      <c r="P58" s="322"/>
    </row>
    <row r="59" spans="2:16" ht="18" customHeight="1">
      <c r="B59" s="888" t="str">
        <f>IFERROR(VLOOKUP(第2号様式!$L$2,様式リスト!$B$3:$BZ$8,Q59,0),"")</f>
        <v/>
      </c>
      <c r="C59" s="889"/>
      <c r="D59" s="890"/>
      <c r="E59" s="323"/>
      <c r="F59" s="326"/>
      <c r="G59" s="544"/>
      <c r="H59" s="544"/>
      <c r="I59" s="304"/>
      <c r="J59" s="304"/>
      <c r="K59" s="304"/>
      <c r="L59" s="304"/>
      <c r="M59" s="304"/>
      <c r="N59" s="304"/>
      <c r="O59" s="304"/>
      <c r="P59" s="322"/>
    </row>
    <row r="60" spans="2:16" ht="18" customHeight="1">
      <c r="B60" s="888" t="str">
        <f>IFERROR(VLOOKUP(第2号様式!$L$2,様式リスト!$B$3:$BZ$8,Q60,0),"")</f>
        <v/>
      </c>
      <c r="C60" s="889"/>
      <c r="D60" s="890"/>
      <c r="E60" s="323"/>
      <c r="F60" s="326"/>
      <c r="G60" s="544"/>
      <c r="H60" s="544"/>
      <c r="I60" s="304"/>
      <c r="J60" s="304"/>
      <c r="K60" s="304"/>
      <c r="L60" s="304"/>
      <c r="M60" s="304"/>
      <c r="N60" s="304"/>
      <c r="O60" s="304"/>
      <c r="P60" s="322"/>
    </row>
    <row r="61" spans="2:16" ht="18" customHeight="1">
      <c r="B61" s="888" t="str">
        <f>IFERROR(VLOOKUP(第2号様式!$L$2,様式リスト!$B$3:$BZ$8,Q61,0),"")</f>
        <v/>
      </c>
      <c r="C61" s="889"/>
      <c r="D61" s="890"/>
      <c r="E61" s="323"/>
      <c r="F61" s="326"/>
      <c r="G61" s="544"/>
      <c r="H61" s="544"/>
      <c r="I61" s="304"/>
      <c r="J61" s="304"/>
      <c r="K61" s="304"/>
      <c r="L61" s="304"/>
      <c r="M61" s="304"/>
      <c r="N61" s="304"/>
      <c r="O61" s="304"/>
      <c r="P61" s="322"/>
    </row>
    <row r="62" spans="2:16" ht="18" customHeight="1">
      <c r="B62" s="888" t="str">
        <f>IFERROR(VLOOKUP(第2号様式!$L$2,様式リスト!$B$3:$BZ$8,Q62,0),"")</f>
        <v/>
      </c>
      <c r="C62" s="889"/>
      <c r="D62" s="890"/>
      <c r="E62" s="323"/>
      <c r="F62" s="326"/>
      <c r="G62" s="544"/>
      <c r="H62" s="544"/>
      <c r="I62" s="304"/>
      <c r="J62" s="304"/>
      <c r="K62" s="304"/>
      <c r="L62" s="304"/>
      <c r="M62" s="304"/>
      <c r="N62" s="304"/>
      <c r="O62" s="304"/>
      <c r="P62" s="322"/>
    </row>
    <row r="63" spans="2:16" ht="18" customHeight="1">
      <c r="B63" s="888" t="str">
        <f>IFERROR(VLOOKUP(第2号様式!$L$2,様式リスト!$B$3:$BZ$8,Q63,0),"")</f>
        <v/>
      </c>
      <c r="C63" s="889"/>
      <c r="D63" s="890"/>
      <c r="E63" s="323"/>
      <c r="F63" s="326"/>
      <c r="G63" s="544"/>
      <c r="H63" s="544"/>
      <c r="I63" s="304"/>
      <c r="J63" s="304"/>
      <c r="K63" s="304"/>
      <c r="L63" s="304"/>
      <c r="M63" s="304"/>
      <c r="N63" s="304"/>
      <c r="O63" s="304"/>
      <c r="P63" s="322"/>
    </row>
    <row r="64" spans="2:16" ht="18" customHeight="1">
      <c r="B64" s="888" t="str">
        <f>IFERROR(VLOOKUP(第2号様式!$L$2,様式リスト!$B$3:$BZ$8,Q64,0),"")</f>
        <v/>
      </c>
      <c r="C64" s="889"/>
      <c r="D64" s="890"/>
      <c r="E64" s="323"/>
      <c r="F64" s="326"/>
      <c r="G64" s="544"/>
      <c r="H64" s="544"/>
      <c r="I64" s="304"/>
      <c r="J64" s="304"/>
      <c r="K64" s="304"/>
      <c r="L64" s="304"/>
      <c r="M64" s="304"/>
      <c r="N64" s="304"/>
      <c r="O64" s="304"/>
      <c r="P64" s="322"/>
    </row>
    <row r="65" spans="2:16" ht="18" customHeight="1">
      <c r="B65" s="888" t="str">
        <f>IFERROR(VLOOKUP(第2号様式!$L$2,様式リスト!$B$3:$BZ$8,Q65,0),"")</f>
        <v/>
      </c>
      <c r="C65" s="889"/>
      <c r="D65" s="890"/>
      <c r="E65" s="323"/>
      <c r="F65" s="326"/>
      <c r="G65" s="544"/>
      <c r="H65" s="544"/>
      <c r="I65" s="304"/>
      <c r="J65" s="304"/>
      <c r="K65" s="304"/>
      <c r="L65" s="304"/>
      <c r="M65" s="304"/>
      <c r="N65" s="304"/>
      <c r="O65" s="304"/>
      <c r="P65" s="322"/>
    </row>
    <row r="66" spans="2:16" ht="18" customHeight="1">
      <c r="B66" s="888" t="str">
        <f>IFERROR(VLOOKUP(第2号様式!$L$2,様式リスト!$B$3:$BZ$8,Q66,0),"")</f>
        <v/>
      </c>
      <c r="C66" s="889"/>
      <c r="D66" s="890"/>
      <c r="E66" s="323"/>
      <c r="F66" s="326"/>
      <c r="G66" s="544"/>
      <c r="H66" s="544"/>
      <c r="I66" s="304"/>
      <c r="J66" s="304"/>
      <c r="K66" s="304"/>
      <c r="L66" s="304"/>
      <c r="M66" s="304"/>
      <c r="N66" s="304"/>
      <c r="O66" s="304"/>
      <c r="P66" s="322"/>
    </row>
    <row r="67" spans="2:16" ht="18" customHeight="1">
      <c r="B67" s="888" t="str">
        <f>IFERROR(VLOOKUP(第2号様式!$L$2,様式リスト!$B$3:$BZ$8,Q67,0),"")</f>
        <v/>
      </c>
      <c r="C67" s="889"/>
      <c r="D67" s="890"/>
      <c r="E67" s="323"/>
      <c r="F67" s="326"/>
      <c r="G67" s="544"/>
      <c r="H67" s="544"/>
      <c r="I67" s="304"/>
      <c r="J67" s="304"/>
      <c r="K67" s="304"/>
      <c r="L67" s="304"/>
      <c r="M67" s="304"/>
      <c r="N67" s="304"/>
      <c r="O67" s="304"/>
      <c r="P67" s="322"/>
    </row>
    <row r="68" spans="2:16" ht="18" customHeight="1">
      <c r="B68" s="888" t="str">
        <f>IFERROR(VLOOKUP(第2号様式!$L$2,様式リスト!$B$3:$BZ$8,Q68,0),"")</f>
        <v/>
      </c>
      <c r="C68" s="889"/>
      <c r="D68" s="890"/>
      <c r="E68" s="323"/>
      <c r="F68" s="326"/>
      <c r="G68" s="544"/>
      <c r="H68" s="544"/>
      <c r="I68" s="304"/>
      <c r="J68" s="304"/>
      <c r="K68" s="304"/>
      <c r="L68" s="304"/>
      <c r="M68" s="304"/>
      <c r="N68" s="304"/>
      <c r="O68" s="304"/>
      <c r="P68" s="322"/>
    </row>
    <row r="69" spans="2:16" ht="18" customHeight="1">
      <c r="B69" s="888" t="str">
        <f>IFERROR(VLOOKUP(第2号様式!$L$2,様式リスト!$B$3:$BZ$8,Q69,0),"")</f>
        <v/>
      </c>
      <c r="C69" s="889"/>
      <c r="D69" s="890"/>
      <c r="E69" s="323"/>
      <c r="F69" s="326"/>
      <c r="G69" s="544"/>
      <c r="H69" s="544"/>
      <c r="I69" s="304"/>
      <c r="J69" s="304"/>
      <c r="K69" s="304"/>
      <c r="L69" s="304"/>
      <c r="M69" s="304"/>
      <c r="N69" s="304"/>
      <c r="O69" s="304"/>
      <c r="P69" s="322"/>
    </row>
    <row r="70" spans="2:16" ht="18" customHeight="1">
      <c r="B70" s="888" t="str">
        <f>IFERROR(VLOOKUP(第2号様式!$L$2,様式リスト!$B$3:$BZ$8,Q70,0),"")</f>
        <v/>
      </c>
      <c r="C70" s="889"/>
      <c r="D70" s="890"/>
      <c r="E70" s="323"/>
      <c r="F70" s="326"/>
      <c r="G70" s="544"/>
      <c r="H70" s="544"/>
      <c r="I70" s="304"/>
      <c r="J70" s="304"/>
      <c r="K70" s="304"/>
      <c r="L70" s="304"/>
      <c r="M70" s="304"/>
      <c r="N70" s="304"/>
      <c r="O70" s="304"/>
      <c r="P70" s="322"/>
    </row>
    <row r="71" spans="2:16" ht="18" customHeight="1">
      <c r="B71" s="888" t="str">
        <f>IFERROR(VLOOKUP(第2号様式!$L$2,様式リスト!$B$3:$BZ$8,Q71,0),"")</f>
        <v/>
      </c>
      <c r="C71" s="889"/>
      <c r="D71" s="890"/>
      <c r="E71" s="323"/>
      <c r="F71" s="326"/>
      <c r="G71" s="544"/>
      <c r="H71" s="544"/>
      <c r="I71" s="304"/>
      <c r="J71" s="304"/>
      <c r="K71" s="304"/>
      <c r="L71" s="304"/>
      <c r="M71" s="304"/>
      <c r="N71" s="304"/>
      <c r="O71" s="304"/>
      <c r="P71" s="322"/>
    </row>
    <row r="72" spans="2:16" ht="18" customHeight="1">
      <c r="B72" s="888" t="str">
        <f>IFERROR(VLOOKUP(第2号様式!$L$2,様式リスト!$B$3:$BZ$8,Q72,0),"")</f>
        <v/>
      </c>
      <c r="C72" s="889"/>
      <c r="D72" s="890"/>
      <c r="E72" s="323"/>
      <c r="F72" s="326"/>
      <c r="G72" s="544"/>
      <c r="H72" s="544"/>
      <c r="I72" s="304"/>
      <c r="J72" s="304"/>
      <c r="K72" s="304"/>
      <c r="L72" s="304"/>
      <c r="M72" s="304"/>
      <c r="N72" s="304"/>
      <c r="O72" s="304"/>
      <c r="P72" s="322"/>
    </row>
    <row r="73" spans="2:16" ht="18" customHeight="1">
      <c r="B73" s="888" t="str">
        <f>IFERROR(VLOOKUP(第2号様式!$L$2,様式リスト!$B$3:$BZ$8,Q73,0),"")</f>
        <v/>
      </c>
      <c r="C73" s="889"/>
      <c r="D73" s="890"/>
      <c r="E73" s="323"/>
      <c r="F73" s="326"/>
      <c r="G73" s="544"/>
      <c r="H73" s="544"/>
      <c r="I73" s="304"/>
      <c r="J73" s="304"/>
      <c r="K73" s="304"/>
      <c r="L73" s="304"/>
      <c r="M73" s="304"/>
      <c r="N73" s="304"/>
      <c r="O73" s="304"/>
      <c r="P73" s="322"/>
    </row>
    <row r="74" spans="2:16" ht="18" customHeight="1">
      <c r="B74" s="888" t="str">
        <f>IFERROR(VLOOKUP(第2号様式!$L$2,様式リスト!$B$3:$BZ$8,Q74,0),"")</f>
        <v/>
      </c>
      <c r="C74" s="889"/>
      <c r="D74" s="890"/>
      <c r="E74" s="323"/>
      <c r="F74" s="326"/>
      <c r="G74" s="544"/>
      <c r="H74" s="544"/>
      <c r="I74" s="304"/>
      <c r="J74" s="304"/>
      <c r="K74" s="304"/>
      <c r="L74" s="304"/>
      <c r="M74" s="304"/>
      <c r="N74" s="304"/>
      <c r="O74" s="304"/>
      <c r="P74" s="322"/>
    </row>
    <row r="75" spans="2:16" ht="18" customHeight="1">
      <c r="B75" s="888" t="str">
        <f>IFERROR(VLOOKUP(第2号様式!$L$2,様式リスト!$B$3:$BZ$8,Q75,0),"")</f>
        <v/>
      </c>
      <c r="C75" s="889"/>
      <c r="D75" s="890"/>
      <c r="E75" s="323"/>
      <c r="F75" s="326"/>
      <c r="G75" s="544"/>
      <c r="H75" s="544"/>
      <c r="I75" s="304"/>
      <c r="J75" s="304"/>
      <c r="K75" s="304"/>
      <c r="L75" s="304"/>
      <c r="M75" s="304"/>
      <c r="N75" s="304"/>
      <c r="O75" s="304"/>
      <c r="P75" s="322"/>
    </row>
    <row r="76" spans="2:16" ht="18" customHeight="1">
      <c r="B76" s="888" t="str">
        <f>IFERROR(VLOOKUP(第2号様式!$L$2,様式リスト!$B$3:$BZ$8,Q76,0),"")</f>
        <v/>
      </c>
      <c r="C76" s="889"/>
      <c r="D76" s="890"/>
      <c r="E76" s="323"/>
      <c r="F76" s="326"/>
      <c r="G76" s="544"/>
      <c r="H76" s="544"/>
      <c r="I76" s="304"/>
      <c r="J76" s="304"/>
      <c r="K76" s="304"/>
      <c r="L76" s="304"/>
      <c r="M76" s="304"/>
      <c r="N76" s="304"/>
      <c r="O76" s="304"/>
      <c r="P76" s="322"/>
    </row>
    <row r="77" spans="2:16" ht="18" customHeight="1">
      <c r="B77" s="888" t="str">
        <f>IFERROR(VLOOKUP(第2号様式!$L$2,様式リスト!$B$3:$BZ$8,Q77,0),"")</f>
        <v/>
      </c>
      <c r="C77" s="889"/>
      <c r="D77" s="890"/>
      <c r="E77" s="323"/>
      <c r="F77" s="326"/>
      <c r="G77" s="544"/>
      <c r="H77" s="544"/>
      <c r="I77" s="304"/>
      <c r="J77" s="304"/>
      <c r="K77" s="304"/>
      <c r="L77" s="304"/>
      <c r="M77" s="304"/>
      <c r="N77" s="304"/>
      <c r="O77" s="304"/>
      <c r="P77" s="322"/>
    </row>
    <row r="78" spans="2:16" ht="18" customHeight="1">
      <c r="B78" s="888" t="str">
        <f>IFERROR(VLOOKUP(第2号様式!$L$2,様式リスト!$B$3:$BZ$8,Q78,0),"")</f>
        <v/>
      </c>
      <c r="C78" s="889"/>
      <c r="D78" s="890"/>
      <c r="E78" s="323"/>
      <c r="F78" s="326"/>
      <c r="G78" s="544"/>
      <c r="H78" s="544"/>
      <c r="I78" s="304"/>
      <c r="J78" s="304"/>
      <c r="K78" s="304"/>
      <c r="L78" s="304"/>
      <c r="M78" s="304"/>
      <c r="N78" s="304"/>
      <c r="O78" s="304"/>
      <c r="P78" s="322"/>
    </row>
    <row r="79" spans="2:16" ht="18" customHeight="1">
      <c r="B79" s="888" t="str">
        <f>IFERROR(VLOOKUP(第2号様式!$L$2,様式リスト!$B$3:$BZ$8,Q79,0),"")</f>
        <v/>
      </c>
      <c r="C79" s="889"/>
      <c r="D79" s="890"/>
      <c r="E79" s="323"/>
      <c r="F79" s="326"/>
      <c r="G79" s="544"/>
      <c r="H79" s="544"/>
      <c r="I79" s="304"/>
      <c r="J79" s="304"/>
      <c r="K79" s="304"/>
      <c r="L79" s="304"/>
      <c r="M79" s="304"/>
      <c r="N79" s="304"/>
      <c r="O79" s="304"/>
      <c r="P79" s="322"/>
    </row>
    <row r="80" spans="2:16" ht="18" customHeight="1">
      <c r="B80" s="888" t="str">
        <f>IFERROR(VLOOKUP(第2号様式!$L$2,様式リスト!$B$3:$BZ$8,Q80,0),"")</f>
        <v/>
      </c>
      <c r="C80" s="889"/>
      <c r="D80" s="890"/>
      <c r="E80" s="323"/>
      <c r="F80" s="326"/>
      <c r="G80" s="544"/>
      <c r="H80" s="544"/>
      <c r="I80" s="304"/>
      <c r="J80" s="304"/>
      <c r="K80" s="304"/>
      <c r="L80" s="304"/>
      <c r="M80" s="304"/>
      <c r="N80" s="304"/>
      <c r="O80" s="304"/>
      <c r="P80" s="322"/>
    </row>
    <row r="81" spans="2:16" ht="18" customHeight="1">
      <c r="B81" s="888" t="str">
        <f>IFERROR(VLOOKUP(第2号様式!$L$2,様式リスト!$B$3:$BZ$8,Q81,0),"")</f>
        <v/>
      </c>
      <c r="C81" s="889"/>
      <c r="D81" s="890"/>
      <c r="E81" s="323"/>
      <c r="F81" s="326"/>
      <c r="G81" s="544"/>
      <c r="H81" s="544"/>
      <c r="I81" s="304"/>
      <c r="J81" s="304"/>
      <c r="K81" s="304"/>
      <c r="L81" s="304"/>
      <c r="M81" s="304"/>
      <c r="N81" s="304"/>
      <c r="O81" s="304"/>
      <c r="P81" s="322"/>
    </row>
    <row r="82" spans="2:16" ht="18" customHeight="1">
      <c r="B82" s="888" t="str">
        <f>IFERROR(VLOOKUP(第2号様式!$L$2,様式リスト!$B$3:$BZ$8,Q82,0),"")</f>
        <v/>
      </c>
      <c r="C82" s="889"/>
      <c r="D82" s="890"/>
      <c r="E82" s="323"/>
      <c r="F82" s="326"/>
      <c r="G82" s="544"/>
      <c r="H82" s="544"/>
      <c r="I82" s="304"/>
      <c r="J82" s="304"/>
      <c r="K82" s="304"/>
      <c r="L82" s="304"/>
      <c r="M82" s="304"/>
      <c r="N82" s="304"/>
      <c r="O82" s="304"/>
      <c r="P82" s="322"/>
    </row>
    <row r="83" spans="2:16" ht="18" customHeight="1">
      <c r="B83" s="888" t="str">
        <f>IFERROR(VLOOKUP(第2号様式!$L$2,様式リスト!$B$3:$BZ$8,Q83,0),"")</f>
        <v/>
      </c>
      <c r="C83" s="889"/>
      <c r="D83" s="890"/>
      <c r="E83" s="323"/>
      <c r="F83" s="326"/>
      <c r="G83" s="544"/>
      <c r="H83" s="544"/>
      <c r="I83" s="304"/>
      <c r="J83" s="304"/>
      <c r="K83" s="304"/>
      <c r="L83" s="304"/>
      <c r="M83" s="304"/>
      <c r="N83" s="304"/>
      <c r="O83" s="304"/>
      <c r="P83" s="322"/>
    </row>
    <row r="84" spans="2:16" ht="18" customHeight="1">
      <c r="B84" s="888" t="str">
        <f>IFERROR(VLOOKUP(第2号様式!$L$2,様式リスト!$B$3:$BZ$8,Q84,0),"")</f>
        <v/>
      </c>
      <c r="C84" s="889"/>
      <c r="D84" s="890"/>
      <c r="E84" s="323"/>
      <c r="F84" s="326"/>
      <c r="G84" s="544"/>
      <c r="H84" s="544"/>
      <c r="I84" s="304"/>
      <c r="J84" s="304"/>
      <c r="K84" s="304"/>
      <c r="L84" s="304"/>
      <c r="M84" s="304"/>
      <c r="N84" s="304"/>
      <c r="O84" s="304"/>
      <c r="P84" s="322"/>
    </row>
    <row r="85" spans="2:16" ht="18" customHeight="1">
      <c r="B85" s="888" t="str">
        <f>IFERROR(VLOOKUP(第2号様式!$L$2,様式リスト!$B$3:$BZ$8,Q85,0),"")</f>
        <v/>
      </c>
      <c r="C85" s="889"/>
      <c r="D85" s="890"/>
      <c r="E85" s="323"/>
      <c r="F85" s="326"/>
      <c r="G85" s="544"/>
      <c r="H85" s="544"/>
      <c r="I85" s="304"/>
      <c r="J85" s="304"/>
      <c r="K85" s="304"/>
      <c r="L85" s="304"/>
      <c r="M85" s="304"/>
      <c r="N85" s="304"/>
      <c r="O85" s="304"/>
      <c r="P85" s="322"/>
    </row>
    <row r="86" spans="2:16" ht="18" customHeight="1">
      <c r="B86" s="888" t="str">
        <f>IFERROR(VLOOKUP(第2号様式!$L$2,様式リスト!$B$3:$BZ$8,Q86,0),"")</f>
        <v/>
      </c>
      <c r="C86" s="889"/>
      <c r="D86" s="890"/>
      <c r="E86" s="323"/>
      <c r="F86" s="326"/>
      <c r="G86" s="544"/>
      <c r="H86" s="544"/>
      <c r="I86" s="304"/>
      <c r="J86" s="304"/>
      <c r="K86" s="304"/>
      <c r="L86" s="304"/>
      <c r="M86" s="304"/>
      <c r="N86" s="304"/>
      <c r="O86" s="304"/>
      <c r="P86" s="322"/>
    </row>
    <row r="87" spans="2:16" ht="18" customHeight="1">
      <c r="B87" s="888" t="str">
        <f>IFERROR(VLOOKUP(第2号様式!$L$2,様式リスト!$B$3:$BZ$8,Q87,0),"")</f>
        <v/>
      </c>
      <c r="C87" s="889"/>
      <c r="D87" s="890"/>
      <c r="E87" s="323"/>
      <c r="F87" s="326"/>
      <c r="G87" s="544"/>
      <c r="H87" s="544"/>
      <c r="I87" s="304"/>
      <c r="J87" s="304"/>
      <c r="K87" s="304"/>
      <c r="L87" s="304"/>
      <c r="M87" s="304"/>
      <c r="N87" s="304"/>
      <c r="O87" s="304"/>
      <c r="P87" s="322"/>
    </row>
    <row r="88" spans="2:16" ht="18" customHeight="1">
      <c r="B88" s="888" t="str">
        <f>IFERROR(VLOOKUP(第2号様式!$L$2,様式リスト!$B$3:$BZ$8,Q88,0),"")</f>
        <v/>
      </c>
      <c r="C88" s="889"/>
      <c r="D88" s="890"/>
      <c r="E88" s="323"/>
      <c r="F88" s="326"/>
      <c r="G88" s="544"/>
      <c r="H88" s="544"/>
      <c r="I88" s="304"/>
      <c r="J88" s="304"/>
      <c r="K88" s="304"/>
      <c r="L88" s="304"/>
      <c r="M88" s="304"/>
      <c r="N88" s="304"/>
      <c r="O88" s="304"/>
      <c r="P88" s="322"/>
    </row>
    <row r="89" spans="2:16" ht="18" customHeight="1">
      <c r="B89" s="888" t="str">
        <f>IFERROR(VLOOKUP(第2号様式!$L$2,様式リスト!$B$3:$BZ$8,Q89,0),"")</f>
        <v/>
      </c>
      <c r="C89" s="889"/>
      <c r="D89" s="890"/>
      <c r="E89" s="323"/>
      <c r="F89" s="326"/>
      <c r="G89" s="544"/>
      <c r="H89" s="544"/>
      <c r="I89" s="304"/>
      <c r="J89" s="304"/>
      <c r="K89" s="304"/>
      <c r="L89" s="304"/>
      <c r="M89" s="304"/>
      <c r="N89" s="304"/>
      <c r="O89" s="304"/>
      <c r="P89" s="322"/>
    </row>
    <row r="90" spans="2:16" ht="18" customHeight="1">
      <c r="B90" s="888" t="str">
        <f>IFERROR(VLOOKUP(第2号様式!$L$2,様式リスト!$B$3:$BZ$8,Q90,0),"")</f>
        <v/>
      </c>
      <c r="C90" s="889"/>
      <c r="D90" s="890"/>
      <c r="E90" s="323"/>
      <c r="F90" s="326"/>
      <c r="G90" s="544"/>
      <c r="H90" s="544"/>
      <c r="I90" s="549"/>
      <c r="J90" s="304"/>
      <c r="K90" s="304"/>
      <c r="L90" s="304"/>
      <c r="M90" s="304"/>
      <c r="N90" s="304"/>
      <c r="O90" s="304"/>
      <c r="P90" s="322"/>
    </row>
    <row r="91" spans="2:16" ht="23.25" customHeight="1">
      <c r="B91" s="879" t="s">
        <v>181</v>
      </c>
      <c r="C91" s="880"/>
      <c r="D91" s="881"/>
      <c r="E91" s="327"/>
      <c r="F91" s="506">
        <f>SUM(F19:F90)</f>
        <v>0</v>
      </c>
      <c r="G91" s="545"/>
      <c r="H91" s="545"/>
      <c r="I91" s="329"/>
      <c r="J91" s="329"/>
      <c r="K91" s="329"/>
      <c r="L91" s="329"/>
      <c r="M91" s="329"/>
      <c r="N91" s="329"/>
      <c r="O91" s="329"/>
      <c r="P91" s="328"/>
    </row>
    <row r="92" spans="2:16" ht="19.5" customHeight="1"/>
    <row r="93" spans="2:16">
      <c r="B93" s="306" t="s">
        <v>182</v>
      </c>
    </row>
    <row r="95" spans="2:16" ht="19.5" customHeight="1"/>
  </sheetData>
  <sheetProtection formatCells="0" formatColumns="0" formatRows="0" insertColumns="0" insertRows="0" insertHyperlinks="0" deleteColumns="0" deleteRows="0" sort="0" autoFilter="0" pivotTables="0"/>
  <mergeCells count="91">
    <mergeCell ref="G9:I9"/>
    <mergeCell ref="G17:P17"/>
    <mergeCell ref="B3:P3"/>
    <mergeCell ref="C6:C8"/>
    <mergeCell ref="E6:E8"/>
    <mergeCell ref="J6:J8"/>
    <mergeCell ref="K6:K8"/>
    <mergeCell ref="L6:L8"/>
    <mergeCell ref="O6:O8"/>
    <mergeCell ref="P6:P8"/>
    <mergeCell ref="G6:I8"/>
    <mergeCell ref="M6:M8"/>
    <mergeCell ref="N6:N8"/>
    <mergeCell ref="B24:D24"/>
    <mergeCell ref="O12:O13"/>
    <mergeCell ref="P12:P13"/>
    <mergeCell ref="B17:D17"/>
    <mergeCell ref="E17:F17"/>
    <mergeCell ref="B18:D18"/>
    <mergeCell ref="B19:D19"/>
    <mergeCell ref="B20:D20"/>
    <mergeCell ref="B21:D21"/>
    <mergeCell ref="B22:D22"/>
    <mergeCell ref="B23:D23"/>
    <mergeCell ref="B36:D36"/>
    <mergeCell ref="B25:D25"/>
    <mergeCell ref="B26:D26"/>
    <mergeCell ref="B27:D27"/>
    <mergeCell ref="B28:D28"/>
    <mergeCell ref="B29:D29"/>
    <mergeCell ref="B30:D30"/>
    <mergeCell ref="B31:D31"/>
    <mergeCell ref="B32:D32"/>
    <mergeCell ref="B33:D33"/>
    <mergeCell ref="B34:D34"/>
    <mergeCell ref="B35:D35"/>
    <mergeCell ref="B48:D48"/>
    <mergeCell ref="B37:D37"/>
    <mergeCell ref="B38:D38"/>
    <mergeCell ref="B39:D39"/>
    <mergeCell ref="B40:D40"/>
    <mergeCell ref="B41:D41"/>
    <mergeCell ref="B42:D42"/>
    <mergeCell ref="B43:D43"/>
    <mergeCell ref="B44:D44"/>
    <mergeCell ref="B45:D45"/>
    <mergeCell ref="B46:D46"/>
    <mergeCell ref="B47:D47"/>
    <mergeCell ref="B60:D60"/>
    <mergeCell ref="B49:D49"/>
    <mergeCell ref="B50:D50"/>
    <mergeCell ref="B51:D51"/>
    <mergeCell ref="B52:D52"/>
    <mergeCell ref="B53:D53"/>
    <mergeCell ref="B54:D54"/>
    <mergeCell ref="B55:D55"/>
    <mergeCell ref="B56:D56"/>
    <mergeCell ref="B57:D57"/>
    <mergeCell ref="B58:D58"/>
    <mergeCell ref="B59:D59"/>
    <mergeCell ref="B72:D72"/>
    <mergeCell ref="B61:D61"/>
    <mergeCell ref="B62:D62"/>
    <mergeCell ref="B63:D63"/>
    <mergeCell ref="B64:D64"/>
    <mergeCell ref="B65:D65"/>
    <mergeCell ref="B66:D66"/>
    <mergeCell ref="B67:D67"/>
    <mergeCell ref="B68:D68"/>
    <mergeCell ref="B69:D69"/>
    <mergeCell ref="B70:D70"/>
    <mergeCell ref="B71:D71"/>
    <mergeCell ref="B84:D84"/>
    <mergeCell ref="B73:D73"/>
    <mergeCell ref="B74:D74"/>
    <mergeCell ref="B75:D75"/>
    <mergeCell ref="B76:D76"/>
    <mergeCell ref="B77:D77"/>
    <mergeCell ref="B78:D78"/>
    <mergeCell ref="B79:D79"/>
    <mergeCell ref="B80:D80"/>
    <mergeCell ref="B81:D81"/>
    <mergeCell ref="B82:D82"/>
    <mergeCell ref="B83:D83"/>
    <mergeCell ref="B91:D91"/>
    <mergeCell ref="B85:D85"/>
    <mergeCell ref="B86:D86"/>
    <mergeCell ref="B87:D87"/>
    <mergeCell ref="B88:D88"/>
    <mergeCell ref="B89:D89"/>
    <mergeCell ref="B90:D90"/>
  </mergeCells>
  <phoneticPr fontId="4"/>
  <conditionalFormatting sqref="H12">
    <cfRule type="expression" dxfId="150" priority="1">
      <formula>IF(B12="第三者評価受審経費",TRUE,FALSE)</formula>
    </cfRule>
  </conditionalFormatting>
  <dataValidations count="1">
    <dataValidation type="custom" allowBlank="1" showInputMessage="1" showErrorMessage="1" sqref="H12" xr:uid="{5A9CD5F5-7215-47B4-862D-E4DE16E7656A}">
      <formula1>IF(B12="第三者評価受審経費",FALSE,TRUE)</formula1>
    </dataValidation>
  </dataValidations>
  <printOptions horizontalCentered="1"/>
  <pageMargins left="0.62992125984251968" right="0.59055118110236227" top="0.59055118110236227" bottom="0.59055118110236227" header="0.51181102362204722" footer="0.51181102362204722"/>
  <pageSetup paperSize="9" scale="26"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1">
    <tabColor rgb="FF00B0F0"/>
    <pageSetUpPr fitToPage="1"/>
  </sheetPr>
  <dimension ref="A1:AA45"/>
  <sheetViews>
    <sheetView view="pageBreakPreview" zoomScale="85" zoomScaleNormal="55" zoomScaleSheetLayoutView="85" workbookViewId="0">
      <selection activeCell="B12" sqref="B12"/>
    </sheetView>
  </sheetViews>
  <sheetFormatPr defaultRowHeight="12"/>
  <cols>
    <col min="1" max="2" width="10.6640625" style="12" customWidth="1"/>
    <col min="3" max="3" width="9.33203125" style="12" customWidth="1"/>
    <col min="4" max="17" width="10.6640625" style="12" customWidth="1"/>
    <col min="18" max="19" width="10.6640625" style="223" customWidth="1"/>
    <col min="20" max="23" width="10.6640625" style="12" customWidth="1"/>
    <col min="24" max="27" width="6.6640625" style="12" customWidth="1"/>
    <col min="28" max="256" width="9" style="12"/>
    <col min="257" max="258" width="10.6640625" style="12" customWidth="1"/>
    <col min="259" max="259" width="9.33203125" style="12" customWidth="1"/>
    <col min="260" max="279" width="10.6640625" style="12" customWidth="1"/>
    <col min="280" max="283" width="6.6640625" style="12" customWidth="1"/>
    <col min="284" max="512" width="9" style="12"/>
    <col min="513" max="514" width="10.6640625" style="12" customWidth="1"/>
    <col min="515" max="515" width="9.33203125" style="12" customWidth="1"/>
    <col min="516" max="535" width="10.6640625" style="12" customWidth="1"/>
    <col min="536" max="539" width="6.6640625" style="12" customWidth="1"/>
    <col min="540" max="768" width="9" style="12"/>
    <col min="769" max="770" width="10.6640625" style="12" customWidth="1"/>
    <col min="771" max="771" width="9.33203125" style="12" customWidth="1"/>
    <col min="772" max="791" width="10.6640625" style="12" customWidth="1"/>
    <col min="792" max="795" width="6.6640625" style="12" customWidth="1"/>
    <col min="796" max="1024" width="9" style="12"/>
    <col min="1025" max="1026" width="10.6640625" style="12" customWidth="1"/>
    <col min="1027" max="1027" width="9.33203125" style="12" customWidth="1"/>
    <col min="1028" max="1047" width="10.6640625" style="12" customWidth="1"/>
    <col min="1048" max="1051" width="6.6640625" style="12" customWidth="1"/>
    <col min="1052" max="1280" width="9" style="12"/>
    <col min="1281" max="1282" width="10.6640625" style="12" customWidth="1"/>
    <col min="1283" max="1283" width="9.33203125" style="12" customWidth="1"/>
    <col min="1284" max="1303" width="10.6640625" style="12" customWidth="1"/>
    <col min="1304" max="1307" width="6.6640625" style="12" customWidth="1"/>
    <col min="1308" max="1536" width="9" style="12"/>
    <col min="1537" max="1538" width="10.6640625" style="12" customWidth="1"/>
    <col min="1539" max="1539" width="9.33203125" style="12" customWidth="1"/>
    <col min="1540" max="1559" width="10.6640625" style="12" customWidth="1"/>
    <col min="1560" max="1563" width="6.6640625" style="12" customWidth="1"/>
    <col min="1564" max="1792" width="9" style="12"/>
    <col min="1793" max="1794" width="10.6640625" style="12" customWidth="1"/>
    <col min="1795" max="1795" width="9.33203125" style="12" customWidth="1"/>
    <col min="1796" max="1815" width="10.6640625" style="12" customWidth="1"/>
    <col min="1816" max="1819" width="6.6640625" style="12" customWidth="1"/>
    <col min="1820" max="2048" width="9" style="12"/>
    <col min="2049" max="2050" width="10.6640625" style="12" customWidth="1"/>
    <col min="2051" max="2051" width="9.33203125" style="12" customWidth="1"/>
    <col min="2052" max="2071" width="10.6640625" style="12" customWidth="1"/>
    <col min="2072" max="2075" width="6.6640625" style="12" customWidth="1"/>
    <col min="2076" max="2304" width="9" style="12"/>
    <col min="2305" max="2306" width="10.6640625" style="12" customWidth="1"/>
    <col min="2307" max="2307" width="9.33203125" style="12" customWidth="1"/>
    <col min="2308" max="2327" width="10.6640625" style="12" customWidth="1"/>
    <col min="2328" max="2331" width="6.6640625" style="12" customWidth="1"/>
    <col min="2332" max="2560" width="9" style="12"/>
    <col min="2561" max="2562" width="10.6640625" style="12" customWidth="1"/>
    <col min="2563" max="2563" width="9.33203125" style="12" customWidth="1"/>
    <col min="2564" max="2583" width="10.6640625" style="12" customWidth="1"/>
    <col min="2584" max="2587" width="6.6640625" style="12" customWidth="1"/>
    <col min="2588" max="2816" width="9" style="12"/>
    <col min="2817" max="2818" width="10.6640625" style="12" customWidth="1"/>
    <col min="2819" max="2819" width="9.33203125" style="12" customWidth="1"/>
    <col min="2820" max="2839" width="10.6640625" style="12" customWidth="1"/>
    <col min="2840" max="2843" width="6.6640625" style="12" customWidth="1"/>
    <col min="2844" max="3072" width="9" style="12"/>
    <col min="3073" max="3074" width="10.6640625" style="12" customWidth="1"/>
    <col min="3075" max="3075" width="9.33203125" style="12" customWidth="1"/>
    <col min="3076" max="3095" width="10.6640625" style="12" customWidth="1"/>
    <col min="3096" max="3099" width="6.6640625" style="12" customWidth="1"/>
    <col min="3100" max="3328" width="9" style="12"/>
    <col min="3329" max="3330" width="10.6640625" style="12" customWidth="1"/>
    <col min="3331" max="3331" width="9.33203125" style="12" customWidth="1"/>
    <col min="3332" max="3351" width="10.6640625" style="12" customWidth="1"/>
    <col min="3352" max="3355" width="6.6640625" style="12" customWidth="1"/>
    <col min="3356" max="3584" width="9" style="12"/>
    <col min="3585" max="3586" width="10.6640625" style="12" customWidth="1"/>
    <col min="3587" max="3587" width="9.33203125" style="12" customWidth="1"/>
    <col min="3588" max="3607" width="10.6640625" style="12" customWidth="1"/>
    <col min="3608" max="3611" width="6.6640625" style="12" customWidth="1"/>
    <col min="3612" max="3840" width="9" style="12"/>
    <col min="3841" max="3842" width="10.6640625" style="12" customWidth="1"/>
    <col min="3843" max="3843" width="9.33203125" style="12" customWidth="1"/>
    <col min="3844" max="3863" width="10.6640625" style="12" customWidth="1"/>
    <col min="3864" max="3867" width="6.6640625" style="12" customWidth="1"/>
    <col min="3868" max="4096" width="9" style="12"/>
    <col min="4097" max="4098" width="10.6640625" style="12" customWidth="1"/>
    <col min="4099" max="4099" width="9.33203125" style="12" customWidth="1"/>
    <col min="4100" max="4119" width="10.6640625" style="12" customWidth="1"/>
    <col min="4120" max="4123" width="6.6640625" style="12" customWidth="1"/>
    <col min="4124" max="4352" width="9" style="12"/>
    <col min="4353" max="4354" width="10.6640625" style="12" customWidth="1"/>
    <col min="4355" max="4355" width="9.33203125" style="12" customWidth="1"/>
    <col min="4356" max="4375" width="10.6640625" style="12" customWidth="1"/>
    <col min="4376" max="4379" width="6.6640625" style="12" customWidth="1"/>
    <col min="4380" max="4608" width="9" style="12"/>
    <col min="4609" max="4610" width="10.6640625" style="12" customWidth="1"/>
    <col min="4611" max="4611" width="9.33203125" style="12" customWidth="1"/>
    <col min="4612" max="4631" width="10.6640625" style="12" customWidth="1"/>
    <col min="4632" max="4635" width="6.6640625" style="12" customWidth="1"/>
    <col min="4636" max="4864" width="9" style="12"/>
    <col min="4865" max="4866" width="10.6640625" style="12" customWidth="1"/>
    <col min="4867" max="4867" width="9.33203125" style="12" customWidth="1"/>
    <col min="4868" max="4887" width="10.6640625" style="12" customWidth="1"/>
    <col min="4888" max="4891" width="6.6640625" style="12" customWidth="1"/>
    <col min="4892" max="5120" width="9" style="12"/>
    <col min="5121" max="5122" width="10.6640625" style="12" customWidth="1"/>
    <col min="5123" max="5123" width="9.33203125" style="12" customWidth="1"/>
    <col min="5124" max="5143" width="10.6640625" style="12" customWidth="1"/>
    <col min="5144" max="5147" width="6.6640625" style="12" customWidth="1"/>
    <col min="5148" max="5376" width="9" style="12"/>
    <col min="5377" max="5378" width="10.6640625" style="12" customWidth="1"/>
    <col min="5379" max="5379" width="9.33203125" style="12" customWidth="1"/>
    <col min="5380" max="5399" width="10.6640625" style="12" customWidth="1"/>
    <col min="5400" max="5403" width="6.6640625" style="12" customWidth="1"/>
    <col min="5404" max="5632" width="9" style="12"/>
    <col min="5633" max="5634" width="10.6640625" style="12" customWidth="1"/>
    <col min="5635" max="5635" width="9.33203125" style="12" customWidth="1"/>
    <col min="5636" max="5655" width="10.6640625" style="12" customWidth="1"/>
    <col min="5656" max="5659" width="6.6640625" style="12" customWidth="1"/>
    <col min="5660" max="5888" width="9" style="12"/>
    <col min="5889" max="5890" width="10.6640625" style="12" customWidth="1"/>
    <col min="5891" max="5891" width="9.33203125" style="12" customWidth="1"/>
    <col min="5892" max="5911" width="10.6640625" style="12" customWidth="1"/>
    <col min="5912" max="5915" width="6.6640625" style="12" customWidth="1"/>
    <col min="5916" max="6144" width="9" style="12"/>
    <col min="6145" max="6146" width="10.6640625" style="12" customWidth="1"/>
    <col min="6147" max="6147" width="9.33203125" style="12" customWidth="1"/>
    <col min="6148" max="6167" width="10.6640625" style="12" customWidth="1"/>
    <col min="6168" max="6171" width="6.6640625" style="12" customWidth="1"/>
    <col min="6172" max="6400" width="9" style="12"/>
    <col min="6401" max="6402" width="10.6640625" style="12" customWidth="1"/>
    <col min="6403" max="6403" width="9.33203125" style="12" customWidth="1"/>
    <col min="6404" max="6423" width="10.6640625" style="12" customWidth="1"/>
    <col min="6424" max="6427" width="6.6640625" style="12" customWidth="1"/>
    <col min="6428" max="6656" width="9" style="12"/>
    <col min="6657" max="6658" width="10.6640625" style="12" customWidth="1"/>
    <col min="6659" max="6659" width="9.33203125" style="12" customWidth="1"/>
    <col min="6660" max="6679" width="10.6640625" style="12" customWidth="1"/>
    <col min="6680" max="6683" width="6.6640625" style="12" customWidth="1"/>
    <col min="6684" max="6912" width="9" style="12"/>
    <col min="6913" max="6914" width="10.6640625" style="12" customWidth="1"/>
    <col min="6915" max="6915" width="9.33203125" style="12" customWidth="1"/>
    <col min="6916" max="6935" width="10.6640625" style="12" customWidth="1"/>
    <col min="6936" max="6939" width="6.6640625" style="12" customWidth="1"/>
    <col min="6940" max="7168" width="9" style="12"/>
    <col min="7169" max="7170" width="10.6640625" style="12" customWidth="1"/>
    <col min="7171" max="7171" width="9.33203125" style="12" customWidth="1"/>
    <col min="7172" max="7191" width="10.6640625" style="12" customWidth="1"/>
    <col min="7192" max="7195" width="6.6640625" style="12" customWidth="1"/>
    <col min="7196" max="7424" width="9" style="12"/>
    <col min="7425" max="7426" width="10.6640625" style="12" customWidth="1"/>
    <col min="7427" max="7427" width="9.33203125" style="12" customWidth="1"/>
    <col min="7428" max="7447" width="10.6640625" style="12" customWidth="1"/>
    <col min="7448" max="7451" width="6.6640625" style="12" customWidth="1"/>
    <col min="7452" max="7680" width="9" style="12"/>
    <col min="7681" max="7682" width="10.6640625" style="12" customWidth="1"/>
    <col min="7683" max="7683" width="9.33203125" style="12" customWidth="1"/>
    <col min="7684" max="7703" width="10.6640625" style="12" customWidth="1"/>
    <col min="7704" max="7707" width="6.6640625" style="12" customWidth="1"/>
    <col min="7708" max="7936" width="9" style="12"/>
    <col min="7937" max="7938" width="10.6640625" style="12" customWidth="1"/>
    <col min="7939" max="7939" width="9.33203125" style="12" customWidth="1"/>
    <col min="7940" max="7959" width="10.6640625" style="12" customWidth="1"/>
    <col min="7960" max="7963" width="6.6640625" style="12" customWidth="1"/>
    <col min="7964" max="8192" width="9" style="12"/>
    <col min="8193" max="8194" width="10.6640625" style="12" customWidth="1"/>
    <col min="8195" max="8195" width="9.33203125" style="12" customWidth="1"/>
    <col min="8196" max="8215" width="10.6640625" style="12" customWidth="1"/>
    <col min="8216" max="8219" width="6.6640625" style="12" customWidth="1"/>
    <col min="8220" max="8448" width="9" style="12"/>
    <col min="8449" max="8450" width="10.6640625" style="12" customWidth="1"/>
    <col min="8451" max="8451" width="9.33203125" style="12" customWidth="1"/>
    <col min="8452" max="8471" width="10.6640625" style="12" customWidth="1"/>
    <col min="8472" max="8475" width="6.6640625" style="12" customWidth="1"/>
    <col min="8476" max="8704" width="9" style="12"/>
    <col min="8705" max="8706" width="10.6640625" style="12" customWidth="1"/>
    <col min="8707" max="8707" width="9.33203125" style="12" customWidth="1"/>
    <col min="8708" max="8727" width="10.6640625" style="12" customWidth="1"/>
    <col min="8728" max="8731" width="6.6640625" style="12" customWidth="1"/>
    <col min="8732" max="8960" width="9" style="12"/>
    <col min="8961" max="8962" width="10.6640625" style="12" customWidth="1"/>
    <col min="8963" max="8963" width="9.33203125" style="12" customWidth="1"/>
    <col min="8964" max="8983" width="10.6640625" style="12" customWidth="1"/>
    <col min="8984" max="8987" width="6.6640625" style="12" customWidth="1"/>
    <col min="8988" max="9216" width="9" style="12"/>
    <col min="9217" max="9218" width="10.6640625" style="12" customWidth="1"/>
    <col min="9219" max="9219" width="9.33203125" style="12" customWidth="1"/>
    <col min="9220" max="9239" width="10.6640625" style="12" customWidth="1"/>
    <col min="9240" max="9243" width="6.6640625" style="12" customWidth="1"/>
    <col min="9244" max="9472" width="9" style="12"/>
    <col min="9473" max="9474" width="10.6640625" style="12" customWidth="1"/>
    <col min="9475" max="9475" width="9.33203125" style="12" customWidth="1"/>
    <col min="9476" max="9495" width="10.6640625" style="12" customWidth="1"/>
    <col min="9496" max="9499" width="6.6640625" style="12" customWidth="1"/>
    <col min="9500" max="9728" width="9" style="12"/>
    <col min="9729" max="9730" width="10.6640625" style="12" customWidth="1"/>
    <col min="9731" max="9731" width="9.33203125" style="12" customWidth="1"/>
    <col min="9732" max="9751" width="10.6640625" style="12" customWidth="1"/>
    <col min="9752" max="9755" width="6.6640625" style="12" customWidth="1"/>
    <col min="9756" max="9984" width="9" style="12"/>
    <col min="9985" max="9986" width="10.6640625" style="12" customWidth="1"/>
    <col min="9987" max="9987" width="9.33203125" style="12" customWidth="1"/>
    <col min="9988" max="10007" width="10.6640625" style="12" customWidth="1"/>
    <col min="10008" max="10011" width="6.6640625" style="12" customWidth="1"/>
    <col min="10012" max="10240" width="9" style="12"/>
    <col min="10241" max="10242" width="10.6640625" style="12" customWidth="1"/>
    <col min="10243" max="10243" width="9.33203125" style="12" customWidth="1"/>
    <col min="10244" max="10263" width="10.6640625" style="12" customWidth="1"/>
    <col min="10264" max="10267" width="6.6640625" style="12" customWidth="1"/>
    <col min="10268" max="10496" width="9" style="12"/>
    <col min="10497" max="10498" width="10.6640625" style="12" customWidth="1"/>
    <col min="10499" max="10499" width="9.33203125" style="12" customWidth="1"/>
    <col min="10500" max="10519" width="10.6640625" style="12" customWidth="1"/>
    <col min="10520" max="10523" width="6.6640625" style="12" customWidth="1"/>
    <col min="10524" max="10752" width="9" style="12"/>
    <col min="10753" max="10754" width="10.6640625" style="12" customWidth="1"/>
    <col min="10755" max="10755" width="9.33203125" style="12" customWidth="1"/>
    <col min="10756" max="10775" width="10.6640625" style="12" customWidth="1"/>
    <col min="10776" max="10779" width="6.6640625" style="12" customWidth="1"/>
    <col min="10780" max="11008" width="9" style="12"/>
    <col min="11009" max="11010" width="10.6640625" style="12" customWidth="1"/>
    <col min="11011" max="11011" width="9.33203125" style="12" customWidth="1"/>
    <col min="11012" max="11031" width="10.6640625" style="12" customWidth="1"/>
    <col min="11032" max="11035" width="6.6640625" style="12" customWidth="1"/>
    <col min="11036" max="11264" width="9" style="12"/>
    <col min="11265" max="11266" width="10.6640625" style="12" customWidth="1"/>
    <col min="11267" max="11267" width="9.33203125" style="12" customWidth="1"/>
    <col min="11268" max="11287" width="10.6640625" style="12" customWidth="1"/>
    <col min="11288" max="11291" width="6.6640625" style="12" customWidth="1"/>
    <col min="11292" max="11520" width="9" style="12"/>
    <col min="11521" max="11522" width="10.6640625" style="12" customWidth="1"/>
    <col min="11523" max="11523" width="9.33203125" style="12" customWidth="1"/>
    <col min="11524" max="11543" width="10.6640625" style="12" customWidth="1"/>
    <col min="11544" max="11547" width="6.6640625" style="12" customWidth="1"/>
    <col min="11548" max="11776" width="9" style="12"/>
    <col min="11777" max="11778" width="10.6640625" style="12" customWidth="1"/>
    <col min="11779" max="11779" width="9.33203125" style="12" customWidth="1"/>
    <col min="11780" max="11799" width="10.6640625" style="12" customWidth="1"/>
    <col min="11800" max="11803" width="6.6640625" style="12" customWidth="1"/>
    <col min="11804" max="12032" width="9" style="12"/>
    <col min="12033" max="12034" width="10.6640625" style="12" customWidth="1"/>
    <col min="12035" max="12035" width="9.33203125" style="12" customWidth="1"/>
    <col min="12036" max="12055" width="10.6640625" style="12" customWidth="1"/>
    <col min="12056" max="12059" width="6.6640625" style="12" customWidth="1"/>
    <col min="12060" max="12288" width="9" style="12"/>
    <col min="12289" max="12290" width="10.6640625" style="12" customWidth="1"/>
    <col min="12291" max="12291" width="9.33203125" style="12" customWidth="1"/>
    <col min="12292" max="12311" width="10.6640625" style="12" customWidth="1"/>
    <col min="12312" max="12315" width="6.6640625" style="12" customWidth="1"/>
    <col min="12316" max="12544" width="9" style="12"/>
    <col min="12545" max="12546" width="10.6640625" style="12" customWidth="1"/>
    <col min="12547" max="12547" width="9.33203125" style="12" customWidth="1"/>
    <col min="12548" max="12567" width="10.6640625" style="12" customWidth="1"/>
    <col min="12568" max="12571" width="6.6640625" style="12" customWidth="1"/>
    <col min="12572" max="12800" width="9" style="12"/>
    <col min="12801" max="12802" width="10.6640625" style="12" customWidth="1"/>
    <col min="12803" max="12803" width="9.33203125" style="12" customWidth="1"/>
    <col min="12804" max="12823" width="10.6640625" style="12" customWidth="1"/>
    <col min="12824" max="12827" width="6.6640625" style="12" customWidth="1"/>
    <col min="12828" max="13056" width="9" style="12"/>
    <col min="13057" max="13058" width="10.6640625" style="12" customWidth="1"/>
    <col min="13059" max="13059" width="9.33203125" style="12" customWidth="1"/>
    <col min="13060" max="13079" width="10.6640625" style="12" customWidth="1"/>
    <col min="13080" max="13083" width="6.6640625" style="12" customWidth="1"/>
    <col min="13084" max="13312" width="9" style="12"/>
    <col min="13313" max="13314" width="10.6640625" style="12" customWidth="1"/>
    <col min="13315" max="13315" width="9.33203125" style="12" customWidth="1"/>
    <col min="13316" max="13335" width="10.6640625" style="12" customWidth="1"/>
    <col min="13336" max="13339" width="6.6640625" style="12" customWidth="1"/>
    <col min="13340" max="13568" width="9" style="12"/>
    <col min="13569" max="13570" width="10.6640625" style="12" customWidth="1"/>
    <col min="13571" max="13571" width="9.33203125" style="12" customWidth="1"/>
    <col min="13572" max="13591" width="10.6640625" style="12" customWidth="1"/>
    <col min="13592" max="13595" width="6.6640625" style="12" customWidth="1"/>
    <col min="13596" max="13824" width="9" style="12"/>
    <col min="13825" max="13826" width="10.6640625" style="12" customWidth="1"/>
    <col min="13827" max="13827" width="9.33203125" style="12" customWidth="1"/>
    <col min="13828" max="13847" width="10.6640625" style="12" customWidth="1"/>
    <col min="13848" max="13851" width="6.6640625" style="12" customWidth="1"/>
    <col min="13852" max="14080" width="9" style="12"/>
    <col min="14081" max="14082" width="10.6640625" style="12" customWidth="1"/>
    <col min="14083" max="14083" width="9.33203125" style="12" customWidth="1"/>
    <col min="14084" max="14103" width="10.6640625" style="12" customWidth="1"/>
    <col min="14104" max="14107" width="6.6640625" style="12" customWidth="1"/>
    <col min="14108" max="14336" width="9" style="12"/>
    <col min="14337" max="14338" width="10.6640625" style="12" customWidth="1"/>
    <col min="14339" max="14339" width="9.33203125" style="12" customWidth="1"/>
    <col min="14340" max="14359" width="10.6640625" style="12" customWidth="1"/>
    <col min="14360" max="14363" width="6.6640625" style="12" customWidth="1"/>
    <col min="14364" max="14592" width="9" style="12"/>
    <col min="14593" max="14594" width="10.6640625" style="12" customWidth="1"/>
    <col min="14595" max="14595" width="9.33203125" style="12" customWidth="1"/>
    <col min="14596" max="14615" width="10.6640625" style="12" customWidth="1"/>
    <col min="14616" max="14619" width="6.6640625" style="12" customWidth="1"/>
    <col min="14620" max="14848" width="9" style="12"/>
    <col min="14849" max="14850" width="10.6640625" style="12" customWidth="1"/>
    <col min="14851" max="14851" width="9.33203125" style="12" customWidth="1"/>
    <col min="14852" max="14871" width="10.6640625" style="12" customWidth="1"/>
    <col min="14872" max="14875" width="6.6640625" style="12" customWidth="1"/>
    <col min="14876" max="15104" width="9" style="12"/>
    <col min="15105" max="15106" width="10.6640625" style="12" customWidth="1"/>
    <col min="15107" max="15107" width="9.33203125" style="12" customWidth="1"/>
    <col min="15108" max="15127" width="10.6640625" style="12" customWidth="1"/>
    <col min="15128" max="15131" width="6.6640625" style="12" customWidth="1"/>
    <col min="15132" max="15360" width="9" style="12"/>
    <col min="15361" max="15362" width="10.6640625" style="12" customWidth="1"/>
    <col min="15363" max="15363" width="9.33203125" style="12" customWidth="1"/>
    <col min="15364" max="15383" width="10.6640625" style="12" customWidth="1"/>
    <col min="15384" max="15387" width="6.6640625" style="12" customWidth="1"/>
    <col min="15388" max="15616" width="9" style="12"/>
    <col min="15617" max="15618" width="10.6640625" style="12" customWidth="1"/>
    <col min="15619" max="15619" width="9.33203125" style="12" customWidth="1"/>
    <col min="15620" max="15639" width="10.6640625" style="12" customWidth="1"/>
    <col min="15640" max="15643" width="6.6640625" style="12" customWidth="1"/>
    <col min="15644" max="15872" width="9" style="12"/>
    <col min="15873" max="15874" width="10.6640625" style="12" customWidth="1"/>
    <col min="15875" max="15875" width="9.33203125" style="12" customWidth="1"/>
    <col min="15876" max="15895" width="10.6640625" style="12" customWidth="1"/>
    <col min="15896" max="15899" width="6.6640625" style="12" customWidth="1"/>
    <col min="15900" max="16128" width="9" style="12"/>
    <col min="16129" max="16130" width="10.6640625" style="12" customWidth="1"/>
    <col min="16131" max="16131" width="9.33203125" style="12" customWidth="1"/>
    <col min="16132" max="16151" width="10.6640625" style="12" customWidth="1"/>
    <col min="16152" max="16155" width="6.6640625" style="12" customWidth="1"/>
    <col min="16156" max="16384" width="9" style="12"/>
  </cols>
  <sheetData>
    <row r="1" spans="1:27" s="1" customFormat="1" ht="23.25" customHeight="1">
      <c r="A1" s="956" t="s">
        <v>223</v>
      </c>
      <c r="B1" s="957"/>
      <c r="C1" s="956"/>
      <c r="D1" s="956"/>
      <c r="R1" s="210"/>
      <c r="S1" s="210"/>
    </row>
    <row r="2" spans="1:27" s="1" customFormat="1" ht="19.2">
      <c r="A2" s="275" t="s">
        <v>224</v>
      </c>
      <c r="B2" s="211"/>
      <c r="C2" s="211"/>
      <c r="D2" s="212"/>
      <c r="E2" s="212"/>
      <c r="F2" s="212"/>
      <c r="G2" s="212"/>
      <c r="H2" s="212"/>
      <c r="I2" s="212"/>
      <c r="J2" s="212"/>
      <c r="K2" s="212"/>
      <c r="L2" s="212"/>
      <c r="M2" s="212"/>
      <c r="N2" s="212"/>
      <c r="O2" s="212"/>
      <c r="P2" s="212"/>
      <c r="Q2" s="212"/>
      <c r="R2" s="213"/>
      <c r="S2" s="213"/>
      <c r="T2" s="212"/>
      <c r="U2" s="212"/>
      <c r="V2" s="212"/>
      <c r="W2" s="212"/>
    </row>
    <row r="3" spans="1:27" s="1" customFormat="1" ht="23.25" customHeight="1">
      <c r="A3" s="214" t="s">
        <v>225</v>
      </c>
      <c r="B3" s="215"/>
      <c r="C3" s="215"/>
      <c r="R3" s="210"/>
      <c r="S3" s="210"/>
    </row>
    <row r="4" spans="1:27" ht="10.5" customHeight="1">
      <c r="B4" s="143"/>
      <c r="C4" s="143"/>
      <c r="D4" s="143"/>
      <c r="E4" s="143"/>
      <c r="F4" s="143"/>
      <c r="G4" s="143"/>
      <c r="H4" s="143"/>
      <c r="I4" s="143"/>
      <c r="J4" s="143"/>
      <c r="K4" s="143"/>
      <c r="L4" s="143"/>
      <c r="M4" s="143"/>
      <c r="N4" s="143"/>
      <c r="O4" s="143"/>
      <c r="P4" s="143"/>
      <c r="Q4" s="216"/>
      <c r="R4" s="217"/>
      <c r="S4" s="217"/>
      <c r="T4" s="216"/>
      <c r="U4" s="216"/>
      <c r="V4" s="216"/>
      <c r="W4" s="216"/>
      <c r="X4" s="216"/>
      <c r="Y4" s="216"/>
      <c r="Z4" s="216"/>
      <c r="AA4" s="216"/>
    </row>
    <row r="5" spans="1:27" ht="20.100000000000001" customHeight="1">
      <c r="A5" s="918" t="s">
        <v>225</v>
      </c>
      <c r="B5" s="919"/>
      <c r="C5" s="920"/>
      <c r="D5" s="958" t="s">
        <v>226</v>
      </c>
      <c r="E5" s="959"/>
      <c r="F5" s="928" t="s">
        <v>227</v>
      </c>
      <c r="G5" s="928"/>
      <c r="H5" s="928"/>
      <c r="I5" s="928"/>
      <c r="J5" s="928"/>
      <c r="K5" s="928"/>
      <c r="L5" s="928"/>
      <c r="M5" s="928"/>
      <c r="N5" s="143"/>
      <c r="O5" s="143"/>
      <c r="P5" s="143"/>
      <c r="Q5" s="216"/>
      <c r="R5" s="217"/>
      <c r="S5" s="217"/>
      <c r="T5" s="216"/>
      <c r="U5" s="216"/>
      <c r="V5" s="216"/>
      <c r="W5" s="216"/>
      <c r="X5" s="216"/>
      <c r="Y5" s="216"/>
      <c r="Z5" s="216"/>
      <c r="AA5" s="216"/>
    </row>
    <row r="6" spans="1:27" ht="20.100000000000001" customHeight="1">
      <c r="A6" s="921"/>
      <c r="B6" s="922"/>
      <c r="C6" s="923"/>
      <c r="D6" s="960"/>
      <c r="E6" s="961"/>
      <c r="F6" s="929" t="s">
        <v>228</v>
      </c>
      <c r="G6" s="929"/>
      <c r="H6" s="929"/>
      <c r="I6" s="929"/>
      <c r="J6" s="929" t="s">
        <v>229</v>
      </c>
      <c r="K6" s="929"/>
      <c r="L6" s="929"/>
      <c r="M6" s="929"/>
      <c r="N6" s="143"/>
      <c r="O6" s="143"/>
      <c r="P6" s="143"/>
      <c r="Q6" s="216"/>
      <c r="R6" s="217"/>
      <c r="S6" s="217"/>
      <c r="T6" s="216"/>
      <c r="U6" s="216"/>
      <c r="V6" s="216"/>
      <c r="W6" s="216"/>
      <c r="X6" s="216"/>
      <c r="Y6" s="216"/>
      <c r="Z6" s="216"/>
      <c r="AA6" s="216"/>
    </row>
    <row r="7" spans="1:27" ht="20.100000000000001" customHeight="1">
      <c r="A7" s="924"/>
      <c r="B7" s="925"/>
      <c r="C7" s="926"/>
      <c r="D7" s="218" t="s">
        <v>230</v>
      </c>
      <c r="E7" s="219" t="s">
        <v>231</v>
      </c>
      <c r="F7" s="220" t="s">
        <v>232</v>
      </c>
      <c r="G7" s="220" t="s">
        <v>233</v>
      </c>
      <c r="H7" s="220" t="s">
        <v>234</v>
      </c>
      <c r="I7" s="220" t="s">
        <v>235</v>
      </c>
      <c r="J7" s="220" t="s">
        <v>232</v>
      </c>
      <c r="K7" s="220" t="s">
        <v>233</v>
      </c>
      <c r="L7" s="220" t="s">
        <v>234</v>
      </c>
      <c r="M7" s="220" t="s">
        <v>235</v>
      </c>
      <c r="N7" s="143"/>
      <c r="O7" s="143"/>
      <c r="P7" s="143"/>
      <c r="Q7" s="216"/>
      <c r="R7" s="217"/>
      <c r="S7" s="217"/>
      <c r="T7" s="216"/>
      <c r="U7" s="216"/>
      <c r="V7" s="216"/>
      <c r="W7" s="216"/>
      <c r="X7" s="216"/>
      <c r="Y7" s="216"/>
      <c r="Z7" s="216"/>
      <c r="AA7" s="216"/>
    </row>
    <row r="8" spans="1:27" ht="24.9" customHeight="1">
      <c r="A8" s="930" t="s">
        <v>236</v>
      </c>
      <c r="B8" s="221" t="s">
        <v>237</v>
      </c>
      <c r="C8" s="559">
        <f>SUM(D8:E8)</f>
        <v>0</v>
      </c>
      <c r="D8" s="560"/>
      <c r="E8" s="561"/>
      <c r="F8" s="98" t="s">
        <v>238</v>
      </c>
      <c r="G8" s="98" t="s">
        <v>239</v>
      </c>
      <c r="H8" s="98" t="s">
        <v>240</v>
      </c>
      <c r="I8" s="98" t="s">
        <v>241</v>
      </c>
      <c r="J8" s="98" t="s">
        <v>242</v>
      </c>
      <c r="K8" s="98" t="s">
        <v>243</v>
      </c>
      <c r="L8" s="98" t="s">
        <v>244</v>
      </c>
      <c r="M8" s="98" t="s">
        <v>170</v>
      </c>
      <c r="N8" s="143"/>
      <c r="O8" s="143"/>
      <c r="P8" s="143"/>
      <c r="Q8" s="217"/>
      <c r="R8" s="217"/>
      <c r="S8" s="217"/>
      <c r="T8" s="216"/>
      <c r="U8" s="216"/>
      <c r="V8" s="216"/>
      <c r="W8" s="216"/>
      <c r="X8" s="216"/>
      <c r="Y8" s="216"/>
      <c r="Z8" s="216"/>
      <c r="AA8" s="216"/>
    </row>
    <row r="9" spans="1:27" ht="24.9" customHeight="1">
      <c r="A9" s="932"/>
      <c r="B9" s="221" t="s">
        <v>245</v>
      </c>
      <c r="C9" s="562">
        <f>SUM(D9:E9)</f>
        <v>0</v>
      </c>
      <c r="D9" s="563"/>
      <c r="E9" s="563"/>
      <c r="F9" s="564"/>
      <c r="G9" s="564"/>
      <c r="H9" s="564"/>
      <c r="I9" s="564"/>
      <c r="J9" s="564"/>
      <c r="K9" s="564"/>
      <c r="L9" s="564"/>
      <c r="M9" s="564"/>
      <c r="R9" s="222"/>
      <c r="T9" s="217"/>
      <c r="U9" s="217"/>
      <c r="V9" s="217"/>
      <c r="W9" s="217"/>
      <c r="X9" s="217"/>
      <c r="Y9" s="217"/>
      <c r="Z9" s="217"/>
      <c r="AA9" s="217"/>
    </row>
    <row r="10" spans="1:27" ht="24.9" customHeight="1">
      <c r="A10" s="108"/>
      <c r="B10" s="108"/>
      <c r="C10" s="144"/>
      <c r="D10" s="144"/>
      <c r="E10" s="108"/>
      <c r="F10" s="108"/>
      <c r="G10" s="108"/>
      <c r="H10" s="108"/>
      <c r="I10" s="108"/>
      <c r="J10" s="108"/>
      <c r="K10" s="108"/>
      <c r="L10" s="108"/>
      <c r="M10" s="108"/>
      <c r="N10" s="108"/>
      <c r="O10" s="108"/>
      <c r="P10" s="108"/>
      <c r="Q10" s="108"/>
      <c r="R10" s="224"/>
      <c r="S10" s="224"/>
      <c r="T10" s="225"/>
      <c r="U10" s="225"/>
      <c r="V10" s="225"/>
      <c r="W10" s="225"/>
      <c r="X10" s="225"/>
      <c r="Y10" s="225"/>
      <c r="Z10" s="225"/>
      <c r="AA10" s="225"/>
    </row>
    <row r="11" spans="1:27" ht="24.9" customHeight="1">
      <c r="A11" s="108"/>
      <c r="B11" s="108"/>
      <c r="C11" s="144"/>
      <c r="D11" s="917" t="s">
        <v>246</v>
      </c>
      <c r="E11" s="917"/>
      <c r="F11" s="917"/>
      <c r="G11" s="917"/>
      <c r="H11" s="917" t="s">
        <v>247</v>
      </c>
      <c r="I11" s="917"/>
      <c r="J11" s="917"/>
      <c r="K11" s="917"/>
      <c r="L11" s="108"/>
      <c r="M11" s="108"/>
      <c r="N11" s="108"/>
      <c r="O11" s="108"/>
      <c r="P11" s="108"/>
      <c r="Q11" s="108"/>
      <c r="R11" s="224"/>
      <c r="S11" s="224"/>
      <c r="T11" s="225"/>
      <c r="U11" s="225"/>
      <c r="V11" s="225"/>
      <c r="W11" s="225"/>
      <c r="X11" s="225"/>
      <c r="Y11" s="225"/>
      <c r="Z11" s="225"/>
      <c r="AA11" s="225"/>
    </row>
    <row r="12" spans="1:27" ht="24.9" customHeight="1">
      <c r="A12" s="944" t="s">
        <v>225</v>
      </c>
      <c r="B12" s="939" t="s">
        <v>248</v>
      </c>
      <c r="C12" s="913"/>
      <c r="D12" s="226" t="s">
        <v>166</v>
      </c>
      <c r="E12" s="902">
        <f>I9</f>
        <v>0</v>
      </c>
      <c r="F12" s="902"/>
      <c r="G12" s="227" t="s">
        <v>249</v>
      </c>
      <c r="H12" s="228" t="s">
        <v>250</v>
      </c>
      <c r="I12" s="902">
        <f>M9</f>
        <v>0</v>
      </c>
      <c r="J12" s="902"/>
      <c r="K12" s="227" t="s">
        <v>249</v>
      </c>
      <c r="L12" s="108"/>
      <c r="M12" s="108"/>
      <c r="N12" s="108"/>
      <c r="O12" s="108"/>
      <c r="P12" s="108"/>
      <c r="Q12" s="108"/>
      <c r="R12" s="224"/>
      <c r="S12" s="224"/>
      <c r="T12" s="144"/>
      <c r="U12" s="144"/>
      <c r="V12" s="144"/>
      <c r="W12" s="144"/>
      <c r="X12" s="144"/>
      <c r="Y12" s="144"/>
      <c r="Z12" s="144"/>
      <c r="AA12" s="144"/>
    </row>
    <row r="13" spans="1:27" ht="24.9" customHeight="1">
      <c r="A13" s="955"/>
      <c r="B13" s="944" t="s">
        <v>251</v>
      </c>
      <c r="C13" s="904"/>
      <c r="D13" s="946" t="s">
        <v>171</v>
      </c>
      <c r="E13" s="899" t="s">
        <v>252</v>
      </c>
      <c r="F13" s="899"/>
      <c r="G13" s="900"/>
      <c r="H13" s="943" t="s">
        <v>172</v>
      </c>
      <c r="I13" s="899" t="s">
        <v>253</v>
      </c>
      <c r="J13" s="899"/>
      <c r="K13" s="900"/>
      <c r="L13" s="229"/>
      <c r="M13" s="229"/>
      <c r="N13" s="229"/>
      <c r="O13" s="229"/>
      <c r="P13" s="229"/>
      <c r="Q13" s="230"/>
      <c r="R13" s="231"/>
      <c r="S13" s="231"/>
      <c r="T13" s="229"/>
      <c r="U13" s="229"/>
      <c r="V13" s="229"/>
      <c r="W13" s="229"/>
      <c r="X13" s="229"/>
      <c r="Y13" s="229"/>
      <c r="Z13" s="229"/>
      <c r="AA13" s="229"/>
    </row>
    <row r="14" spans="1:27" ht="24.9" customHeight="1">
      <c r="A14" s="945"/>
      <c r="B14" s="945"/>
      <c r="C14" s="906"/>
      <c r="D14" s="908"/>
      <c r="E14" s="901">
        <f>F9+(G9*2)+(H9*3)</f>
        <v>0</v>
      </c>
      <c r="F14" s="901"/>
      <c r="G14" s="232" t="s">
        <v>254</v>
      </c>
      <c r="H14" s="898"/>
      <c r="I14" s="901">
        <f>J9+(K9*2)+(L9*3)</f>
        <v>0</v>
      </c>
      <c r="J14" s="901"/>
      <c r="K14" s="232" t="s">
        <v>254</v>
      </c>
      <c r="L14" s="44"/>
      <c r="M14" s="44"/>
      <c r="N14" s="44"/>
      <c r="O14" s="44"/>
      <c r="P14" s="44"/>
      <c r="Q14" s="233"/>
      <c r="R14" s="234"/>
      <c r="S14" s="234"/>
      <c r="T14" s="108"/>
      <c r="U14" s="108"/>
      <c r="V14" s="108"/>
      <c r="W14" s="108"/>
      <c r="X14" s="108"/>
      <c r="Y14" s="108"/>
      <c r="Z14" s="952"/>
      <c r="AA14" s="952"/>
    </row>
    <row r="15" spans="1:27" ht="21.75" customHeight="1">
      <c r="A15" s="108"/>
      <c r="B15" s="144"/>
      <c r="C15" s="144"/>
      <c r="D15" s="44"/>
      <c r="E15" s="44"/>
      <c r="F15" s="954"/>
      <c r="G15" s="954"/>
      <c r="H15" s="44"/>
      <c r="I15" s="44"/>
      <c r="J15" s="954"/>
      <c r="K15" s="954"/>
      <c r="L15" s="44"/>
      <c r="M15" s="44"/>
      <c r="N15" s="44"/>
      <c r="O15" s="44"/>
      <c r="P15" s="44"/>
      <c r="Q15" s="233"/>
      <c r="R15" s="234"/>
      <c r="S15" s="234"/>
      <c r="T15" s="108"/>
      <c r="U15" s="108"/>
      <c r="V15" s="108"/>
      <c r="W15" s="108"/>
      <c r="X15" s="108"/>
      <c r="Y15" s="108"/>
      <c r="Z15" s="952"/>
      <c r="AA15" s="952"/>
    </row>
    <row r="16" spans="1:27" ht="24.9" customHeight="1">
      <c r="A16" s="120" t="s">
        <v>255</v>
      </c>
      <c r="B16" s="144"/>
      <c r="C16" s="144"/>
      <c r="D16" s="235"/>
      <c r="E16" s="44"/>
      <c r="F16" s="44"/>
      <c r="G16" s="44"/>
      <c r="H16" s="44"/>
      <c r="I16" s="44"/>
      <c r="J16" s="44"/>
      <c r="K16" s="44"/>
      <c r="L16" s="44"/>
      <c r="M16" s="44"/>
      <c r="N16" s="44"/>
      <c r="O16" s="44"/>
      <c r="P16" s="44"/>
      <c r="Q16" s="233"/>
      <c r="R16" s="234"/>
      <c r="S16" s="234"/>
      <c r="T16" s="108"/>
      <c r="U16" s="108"/>
      <c r="V16" s="108"/>
      <c r="W16" s="108"/>
      <c r="X16" s="108"/>
      <c r="Y16" s="108"/>
      <c r="Z16" s="108"/>
      <c r="AA16" s="108"/>
    </row>
    <row r="17" spans="1:27" ht="10.5" customHeight="1">
      <c r="A17" s="44"/>
      <c r="B17" s="144"/>
      <c r="C17" s="144"/>
      <c r="D17" s="235"/>
      <c r="E17" s="44"/>
      <c r="F17" s="44"/>
      <c r="G17" s="44"/>
      <c r="H17" s="44"/>
      <c r="I17" s="44"/>
      <c r="J17" s="44"/>
      <c r="K17" s="44"/>
      <c r="L17" s="44"/>
      <c r="M17" s="44"/>
      <c r="N17" s="44"/>
      <c r="O17" s="44"/>
      <c r="P17" s="44"/>
      <c r="Q17" s="233"/>
      <c r="R17" s="234"/>
      <c r="S17" s="234"/>
      <c r="T17" s="108"/>
      <c r="U17" s="108"/>
      <c r="V17" s="108"/>
      <c r="W17" s="108"/>
      <c r="X17" s="108"/>
      <c r="Y17" s="108"/>
      <c r="Z17" s="952"/>
      <c r="AA17" s="952"/>
    </row>
    <row r="18" spans="1:27" ht="20.100000000000001" customHeight="1">
      <c r="A18" s="953" t="s">
        <v>256</v>
      </c>
      <c r="B18" s="919"/>
      <c r="C18" s="920"/>
      <c r="D18" s="927" t="s">
        <v>226</v>
      </c>
      <c r="E18" s="927"/>
      <c r="F18" s="928" t="s">
        <v>227</v>
      </c>
      <c r="G18" s="928"/>
      <c r="H18" s="928"/>
      <c r="I18" s="928"/>
      <c r="J18" s="928"/>
      <c r="K18" s="928"/>
      <c r="L18" s="928"/>
      <c r="M18" s="928"/>
      <c r="N18" s="44"/>
      <c r="O18" s="44"/>
      <c r="P18" s="44"/>
      <c r="Q18" s="233"/>
      <c r="R18" s="234"/>
      <c r="S18" s="234"/>
      <c r="T18" s="108"/>
      <c r="U18" s="108"/>
      <c r="V18" s="108"/>
      <c r="W18" s="108"/>
      <c r="X18" s="108"/>
      <c r="Y18" s="108"/>
      <c r="Z18" s="952"/>
      <c r="AA18" s="952"/>
    </row>
    <row r="19" spans="1:27" ht="20.100000000000001" customHeight="1">
      <c r="A19" s="921"/>
      <c r="B19" s="922"/>
      <c r="C19" s="923"/>
      <c r="D19" s="927"/>
      <c r="E19" s="927"/>
      <c r="F19" s="929" t="s">
        <v>228</v>
      </c>
      <c r="G19" s="929"/>
      <c r="H19" s="929"/>
      <c r="I19" s="929"/>
      <c r="J19" s="929" t="s">
        <v>229</v>
      </c>
      <c r="K19" s="929"/>
      <c r="L19" s="929"/>
      <c r="M19" s="929"/>
      <c r="N19" s="44"/>
      <c r="O19" s="44"/>
      <c r="P19" s="44"/>
      <c r="Q19" s="233"/>
      <c r="R19" s="234"/>
      <c r="S19" s="108"/>
      <c r="U19" s="108"/>
      <c r="V19" s="108"/>
      <c r="W19" s="108"/>
      <c r="X19" s="108"/>
      <c r="Y19" s="108"/>
      <c r="Z19" s="952"/>
      <c r="AA19" s="952"/>
    </row>
    <row r="20" spans="1:27" ht="20.100000000000001" customHeight="1">
      <c r="A20" s="924"/>
      <c r="B20" s="925"/>
      <c r="C20" s="923"/>
      <c r="D20" s="219" t="s">
        <v>230</v>
      </c>
      <c r="E20" s="219" t="s">
        <v>231</v>
      </c>
      <c r="F20" s="220" t="s">
        <v>232</v>
      </c>
      <c r="G20" s="220" t="s">
        <v>233</v>
      </c>
      <c r="H20" s="220" t="s">
        <v>234</v>
      </c>
      <c r="I20" s="220" t="s">
        <v>235</v>
      </c>
      <c r="J20" s="220" t="s">
        <v>232</v>
      </c>
      <c r="K20" s="220" t="s">
        <v>233</v>
      </c>
      <c r="L20" s="220" t="s">
        <v>234</v>
      </c>
      <c r="M20" s="220" t="s">
        <v>235</v>
      </c>
      <c r="N20" s="44"/>
      <c r="O20" s="44"/>
      <c r="P20" s="44"/>
      <c r="Q20" s="233"/>
      <c r="R20" s="234"/>
      <c r="S20" s="108"/>
      <c r="U20" s="108"/>
      <c r="V20" s="108"/>
      <c r="W20" s="108"/>
      <c r="X20" s="108"/>
      <c r="Y20" s="108"/>
      <c r="Z20" s="952"/>
      <c r="AA20" s="952"/>
    </row>
    <row r="21" spans="1:27" ht="24.9" customHeight="1">
      <c r="A21" s="930" t="s">
        <v>236</v>
      </c>
      <c r="B21" s="236" t="s">
        <v>237</v>
      </c>
      <c r="C21" s="565">
        <f>SUM(D21:E21)</f>
        <v>0</v>
      </c>
      <c r="D21" s="566"/>
      <c r="E21" s="567"/>
      <c r="F21" s="98" t="s">
        <v>238</v>
      </c>
      <c r="G21" s="98" t="s">
        <v>239</v>
      </c>
      <c r="H21" s="98" t="s">
        <v>240</v>
      </c>
      <c r="I21" s="98" t="s">
        <v>241</v>
      </c>
      <c r="J21" s="98" t="s">
        <v>242</v>
      </c>
      <c r="K21" s="98" t="s">
        <v>243</v>
      </c>
      <c r="L21" s="98" t="s">
        <v>244</v>
      </c>
      <c r="M21" s="98" t="s">
        <v>170</v>
      </c>
      <c r="N21" s="108"/>
      <c r="O21" s="183"/>
      <c r="P21" s="183"/>
      <c r="Q21" s="44"/>
      <c r="R21" s="234"/>
      <c r="S21" s="234"/>
      <c r="T21" s="45"/>
      <c r="U21" s="45"/>
      <c r="V21" s="45"/>
      <c r="W21" s="45"/>
      <c r="X21" s="45"/>
      <c r="Y21" s="45"/>
      <c r="Z21" s="45"/>
      <c r="AA21" s="45"/>
    </row>
    <row r="22" spans="1:27" ht="24.9" customHeight="1">
      <c r="A22" s="931"/>
      <c r="B22" s="236" t="s">
        <v>245</v>
      </c>
      <c r="C22" s="568">
        <f>SUM(D22:E22)</f>
        <v>0</v>
      </c>
      <c r="D22" s="569"/>
      <c r="E22" s="567"/>
      <c r="F22" s="570"/>
      <c r="G22" s="570"/>
      <c r="H22" s="570"/>
      <c r="I22" s="570"/>
      <c r="J22" s="570"/>
      <c r="K22" s="570"/>
      <c r="L22" s="570"/>
      <c r="M22" s="570"/>
      <c r="N22" s="108"/>
      <c r="O22" s="183"/>
      <c r="P22" s="183"/>
      <c r="Q22" s="44"/>
      <c r="R22" s="234"/>
      <c r="S22" s="234"/>
      <c r="T22" s="162"/>
      <c r="U22" s="162"/>
      <c r="V22" s="162"/>
      <c r="W22" s="162"/>
      <c r="X22" s="162"/>
      <c r="Y22" s="162"/>
      <c r="Z22" s="162"/>
      <c r="AA22" s="162"/>
    </row>
    <row r="23" spans="1:27" ht="24.9" customHeight="1">
      <c r="A23" s="931"/>
      <c r="B23" s="947" t="s">
        <v>257</v>
      </c>
      <c r="C23" s="948">
        <f>SUM(D23:E23)</f>
        <v>0</v>
      </c>
      <c r="D23" s="948"/>
      <c r="E23" s="950"/>
      <c r="F23" s="98" t="s">
        <v>258</v>
      </c>
      <c r="G23" s="237" t="s">
        <v>259</v>
      </c>
      <c r="H23" s="98" t="s">
        <v>260</v>
      </c>
      <c r="I23" s="237" t="s">
        <v>261</v>
      </c>
      <c r="J23" s="98" t="s">
        <v>262</v>
      </c>
      <c r="K23" s="237" t="s">
        <v>263</v>
      </c>
      <c r="L23" s="98" t="s">
        <v>264</v>
      </c>
      <c r="M23" s="238" t="s">
        <v>265</v>
      </c>
      <c r="Q23" s="13"/>
      <c r="T23" s="13"/>
      <c r="U23" s="13"/>
      <c r="V23" s="13"/>
      <c r="W23" s="13"/>
      <c r="X23" s="13"/>
      <c r="Y23" s="13"/>
      <c r="Z23" s="13"/>
      <c r="AA23" s="13"/>
    </row>
    <row r="24" spans="1:27" ht="26.25" customHeight="1">
      <c r="A24" s="932"/>
      <c r="B24" s="947"/>
      <c r="C24" s="949"/>
      <c r="D24" s="949"/>
      <c r="E24" s="951"/>
      <c r="F24" s="571"/>
      <c r="G24" s="571"/>
      <c r="H24" s="571"/>
      <c r="I24" s="571"/>
      <c r="J24" s="571"/>
      <c r="K24" s="571"/>
      <c r="L24" s="571"/>
      <c r="M24" s="571"/>
      <c r="R24" s="12"/>
      <c r="S24" s="12"/>
    </row>
    <row r="25" spans="1:27" ht="24.9" customHeight="1">
      <c r="A25" s="239"/>
      <c r="B25" s="239"/>
      <c r="C25" s="239"/>
      <c r="D25" s="239"/>
      <c r="E25" s="239"/>
      <c r="F25" s="239"/>
      <c r="G25" s="239"/>
      <c r="H25" s="239"/>
      <c r="I25" s="239"/>
      <c r="J25" s="239"/>
      <c r="K25" s="239"/>
      <c r="L25" s="239"/>
      <c r="R25" s="12"/>
      <c r="S25" s="12"/>
    </row>
    <row r="26" spans="1:27" ht="24.9" customHeight="1">
      <c r="A26" s="914" t="s">
        <v>266</v>
      </c>
      <c r="B26" s="915"/>
      <c r="C26" s="916"/>
      <c r="D26" s="917" t="s">
        <v>246</v>
      </c>
      <c r="E26" s="917"/>
      <c r="F26" s="917"/>
      <c r="G26" s="917"/>
      <c r="H26" s="917" t="s">
        <v>247</v>
      </c>
      <c r="I26" s="917"/>
      <c r="J26" s="917"/>
      <c r="K26" s="917"/>
      <c r="L26" s="239"/>
      <c r="M26" s="914" t="s">
        <v>267</v>
      </c>
      <c r="N26" s="915"/>
      <c r="O26" s="916"/>
      <c r="P26" s="917" t="s">
        <v>246</v>
      </c>
      <c r="Q26" s="917"/>
      <c r="R26" s="917"/>
      <c r="S26" s="917"/>
      <c r="T26" s="917" t="s">
        <v>247</v>
      </c>
      <c r="U26" s="917"/>
      <c r="V26" s="917"/>
      <c r="W26" s="917"/>
    </row>
    <row r="27" spans="1:27" ht="24.75" customHeight="1">
      <c r="A27" s="936" t="s">
        <v>256</v>
      </c>
      <c r="B27" s="939" t="s">
        <v>248</v>
      </c>
      <c r="C27" s="913"/>
      <c r="D27" s="226" t="s">
        <v>166</v>
      </c>
      <c r="E27" s="902">
        <f>I22</f>
        <v>0</v>
      </c>
      <c r="F27" s="902"/>
      <c r="G27" s="227" t="s">
        <v>249</v>
      </c>
      <c r="H27" s="228" t="s">
        <v>250</v>
      </c>
      <c r="I27" s="902">
        <f>M22</f>
        <v>0</v>
      </c>
      <c r="J27" s="902"/>
      <c r="K27" s="227" t="s">
        <v>249</v>
      </c>
      <c r="L27" s="239"/>
      <c r="M27" s="940" t="s">
        <v>256</v>
      </c>
      <c r="N27" s="912" t="s">
        <v>248</v>
      </c>
      <c r="O27" s="913"/>
      <c r="P27" s="226" t="s">
        <v>261</v>
      </c>
      <c r="Q27" s="902">
        <f>I24</f>
        <v>0</v>
      </c>
      <c r="R27" s="902"/>
      <c r="S27" s="227" t="s">
        <v>249</v>
      </c>
      <c r="T27" s="228" t="s">
        <v>265</v>
      </c>
      <c r="U27" s="902">
        <f>M24</f>
        <v>0</v>
      </c>
      <c r="V27" s="902"/>
      <c r="W27" s="227" t="s">
        <v>249</v>
      </c>
    </row>
    <row r="28" spans="1:27" ht="24.9" customHeight="1">
      <c r="A28" s="937"/>
      <c r="B28" s="944" t="s">
        <v>251</v>
      </c>
      <c r="C28" s="904"/>
      <c r="D28" s="946" t="s">
        <v>171</v>
      </c>
      <c r="E28" s="899" t="s">
        <v>252</v>
      </c>
      <c r="F28" s="899"/>
      <c r="G28" s="900"/>
      <c r="H28" s="943" t="s">
        <v>172</v>
      </c>
      <c r="I28" s="899" t="s">
        <v>253</v>
      </c>
      <c r="J28" s="899"/>
      <c r="K28" s="900"/>
      <c r="M28" s="941"/>
      <c r="N28" s="903" t="s">
        <v>251</v>
      </c>
      <c r="O28" s="904"/>
      <c r="P28" s="946" t="s">
        <v>268</v>
      </c>
      <c r="Q28" s="899" t="s">
        <v>269</v>
      </c>
      <c r="R28" s="899"/>
      <c r="S28" s="900"/>
      <c r="T28" s="943" t="s">
        <v>270</v>
      </c>
      <c r="U28" s="899" t="s">
        <v>271</v>
      </c>
      <c r="V28" s="899"/>
      <c r="W28" s="900"/>
    </row>
    <row r="29" spans="1:27" ht="24.9" customHeight="1">
      <c r="A29" s="938"/>
      <c r="B29" s="945"/>
      <c r="C29" s="906"/>
      <c r="D29" s="908"/>
      <c r="E29" s="901">
        <f>F22+(G22*2)+(H22*3)</f>
        <v>0</v>
      </c>
      <c r="F29" s="901"/>
      <c r="G29" s="232" t="s">
        <v>254</v>
      </c>
      <c r="H29" s="898"/>
      <c r="I29" s="901">
        <f>J22+(K22*2)+(L22*3)</f>
        <v>0</v>
      </c>
      <c r="J29" s="901"/>
      <c r="K29" s="232" t="s">
        <v>254</v>
      </c>
      <c r="M29" s="942"/>
      <c r="N29" s="905"/>
      <c r="O29" s="906"/>
      <c r="P29" s="908"/>
      <c r="Q29" s="901">
        <f>F24+(G24*2)+(H24*3)</f>
        <v>0</v>
      </c>
      <c r="R29" s="901"/>
      <c r="S29" s="232" t="s">
        <v>254</v>
      </c>
      <c r="T29" s="898"/>
      <c r="U29" s="901">
        <f>J24+(K24*2)+(L24*3)</f>
        <v>0</v>
      </c>
      <c r="V29" s="901"/>
      <c r="W29" s="232" t="s">
        <v>254</v>
      </c>
    </row>
    <row r="30" spans="1:27" ht="23.25" customHeight="1">
      <c r="B30" s="153"/>
    </row>
    <row r="31" spans="1:27" ht="24.9" customHeight="1">
      <c r="A31" s="120" t="s">
        <v>272</v>
      </c>
      <c r="B31" s="153"/>
    </row>
    <row r="32" spans="1:27" ht="10.5" customHeight="1">
      <c r="A32" s="240"/>
    </row>
    <row r="33" spans="1:23" ht="24.9" customHeight="1">
      <c r="A33" s="918" t="s">
        <v>273</v>
      </c>
      <c r="B33" s="919"/>
      <c r="C33" s="920"/>
      <c r="D33" s="927" t="s">
        <v>226</v>
      </c>
      <c r="E33" s="927"/>
      <c r="F33" s="928" t="s">
        <v>227</v>
      </c>
      <c r="G33" s="928"/>
      <c r="H33" s="928"/>
      <c r="I33" s="928"/>
      <c r="J33" s="928"/>
      <c r="K33" s="928"/>
      <c r="L33" s="928"/>
      <c r="M33" s="928"/>
    </row>
    <row r="34" spans="1:23" ht="24.9" customHeight="1">
      <c r="A34" s="921"/>
      <c r="B34" s="922"/>
      <c r="C34" s="923"/>
      <c r="D34" s="927"/>
      <c r="E34" s="927"/>
      <c r="F34" s="929" t="s">
        <v>228</v>
      </c>
      <c r="G34" s="929"/>
      <c r="H34" s="929"/>
      <c r="I34" s="929"/>
      <c r="J34" s="929" t="s">
        <v>229</v>
      </c>
      <c r="K34" s="929"/>
      <c r="L34" s="929"/>
      <c r="M34" s="929"/>
    </row>
    <row r="35" spans="1:23" ht="24.9" customHeight="1">
      <c r="A35" s="924"/>
      <c r="B35" s="925"/>
      <c r="C35" s="926"/>
      <c r="D35" s="219" t="s">
        <v>230</v>
      </c>
      <c r="E35" s="219" t="s">
        <v>231</v>
      </c>
      <c r="F35" s="220" t="s">
        <v>232</v>
      </c>
      <c r="G35" s="220" t="s">
        <v>233</v>
      </c>
      <c r="H35" s="220" t="s">
        <v>234</v>
      </c>
      <c r="I35" s="220" t="s">
        <v>235</v>
      </c>
      <c r="J35" s="220" t="s">
        <v>232</v>
      </c>
      <c r="K35" s="220" t="s">
        <v>233</v>
      </c>
      <c r="L35" s="220" t="s">
        <v>234</v>
      </c>
      <c r="M35" s="220" t="s">
        <v>235</v>
      </c>
    </row>
    <row r="36" spans="1:23" ht="24.9" customHeight="1">
      <c r="A36" s="930" t="s">
        <v>236</v>
      </c>
      <c r="B36" s="221" t="s">
        <v>237</v>
      </c>
      <c r="C36" s="241">
        <f>C8+C21</f>
        <v>0</v>
      </c>
      <c r="D36" s="242">
        <f t="shared" ref="C36:E37" si="0">D8+D21</f>
        <v>0</v>
      </c>
      <c r="E36" s="243">
        <f t="shared" si="0"/>
        <v>0</v>
      </c>
      <c r="F36" s="99" t="s">
        <v>238</v>
      </c>
      <c r="G36" s="99" t="s">
        <v>239</v>
      </c>
      <c r="H36" s="99" t="s">
        <v>240</v>
      </c>
      <c r="I36" s="99" t="s">
        <v>241</v>
      </c>
      <c r="J36" s="99" t="s">
        <v>242</v>
      </c>
      <c r="K36" s="99" t="s">
        <v>243</v>
      </c>
      <c r="L36" s="99" t="s">
        <v>244</v>
      </c>
      <c r="M36" s="99" t="s">
        <v>170</v>
      </c>
    </row>
    <row r="37" spans="1:23" ht="24.9" customHeight="1">
      <c r="A37" s="931"/>
      <c r="B37" s="221" t="s">
        <v>245</v>
      </c>
      <c r="C37" s="244">
        <f t="shared" si="0"/>
        <v>0</v>
      </c>
      <c r="D37" s="245">
        <f t="shared" si="0"/>
        <v>0</v>
      </c>
      <c r="E37" s="246">
        <f t="shared" si="0"/>
        <v>0</v>
      </c>
      <c r="F37" s="276">
        <f>F9+F22</f>
        <v>0</v>
      </c>
      <c r="G37" s="276">
        <f t="shared" ref="G37:L37" si="1">G9+G22</f>
        <v>0</v>
      </c>
      <c r="H37" s="276">
        <f t="shared" si="1"/>
        <v>0</v>
      </c>
      <c r="I37" s="276">
        <f t="shared" si="1"/>
        <v>0</v>
      </c>
      <c r="J37" s="276">
        <f t="shared" si="1"/>
        <v>0</v>
      </c>
      <c r="K37" s="276">
        <f t="shared" si="1"/>
        <v>0</v>
      </c>
      <c r="L37" s="276">
        <f t="shared" si="1"/>
        <v>0</v>
      </c>
      <c r="M37" s="276">
        <f>M9+M22</f>
        <v>0</v>
      </c>
    </row>
    <row r="38" spans="1:23" ht="24.9" customHeight="1">
      <c r="A38" s="931"/>
      <c r="B38" s="933" t="s">
        <v>257</v>
      </c>
      <c r="C38" s="934">
        <f>C23</f>
        <v>0</v>
      </c>
      <c r="D38" s="934">
        <f>D23</f>
        <v>0</v>
      </c>
      <c r="E38" s="934">
        <f>E23</f>
        <v>0</v>
      </c>
      <c r="F38" s="100" t="s">
        <v>258</v>
      </c>
      <c r="G38" s="101" t="s">
        <v>259</v>
      </c>
      <c r="H38" s="100" t="s">
        <v>260</v>
      </c>
      <c r="I38" s="101" t="s">
        <v>261</v>
      </c>
      <c r="J38" s="100" t="s">
        <v>262</v>
      </c>
      <c r="K38" s="101" t="s">
        <v>263</v>
      </c>
      <c r="L38" s="100" t="s">
        <v>264</v>
      </c>
      <c r="M38" s="102" t="s">
        <v>265</v>
      </c>
    </row>
    <row r="39" spans="1:23" ht="24.9" customHeight="1">
      <c r="A39" s="932"/>
      <c r="B39" s="933"/>
      <c r="C39" s="935"/>
      <c r="D39" s="935"/>
      <c r="E39" s="935"/>
      <c r="F39" s="276">
        <f>F24</f>
        <v>0</v>
      </c>
      <c r="G39" s="276">
        <f t="shared" ref="G39:M39" si="2">G24</f>
        <v>0</v>
      </c>
      <c r="H39" s="276">
        <f t="shared" si="2"/>
        <v>0</v>
      </c>
      <c r="I39" s="276">
        <f t="shared" si="2"/>
        <v>0</v>
      </c>
      <c r="J39" s="276">
        <f t="shared" si="2"/>
        <v>0</v>
      </c>
      <c r="K39" s="276">
        <f t="shared" si="2"/>
        <v>0</v>
      </c>
      <c r="L39" s="276">
        <f t="shared" si="2"/>
        <v>0</v>
      </c>
      <c r="M39" s="276">
        <f t="shared" si="2"/>
        <v>0</v>
      </c>
    </row>
    <row r="40" spans="1:23" ht="24.9" customHeight="1"/>
    <row r="41" spans="1:23" ht="24.9" customHeight="1">
      <c r="A41" s="914" t="s">
        <v>266</v>
      </c>
      <c r="B41" s="915"/>
      <c r="C41" s="916"/>
      <c r="D41" s="917" t="s">
        <v>246</v>
      </c>
      <c r="E41" s="917"/>
      <c r="F41" s="917"/>
      <c r="G41" s="917"/>
      <c r="H41" s="917" t="s">
        <v>247</v>
      </c>
      <c r="I41" s="917"/>
      <c r="J41" s="917"/>
      <c r="K41" s="917"/>
      <c r="M41" s="914" t="s">
        <v>267</v>
      </c>
      <c r="N41" s="915"/>
      <c r="O41" s="916"/>
      <c r="P41" s="917" t="s">
        <v>246</v>
      </c>
      <c r="Q41" s="917"/>
      <c r="R41" s="917"/>
      <c r="S41" s="917"/>
      <c r="T41" s="917" t="s">
        <v>247</v>
      </c>
      <c r="U41" s="917"/>
      <c r="V41" s="917"/>
      <c r="W41" s="917"/>
    </row>
    <row r="42" spans="1:23" ht="24.75" customHeight="1">
      <c r="A42" s="909" t="s">
        <v>236</v>
      </c>
      <c r="B42" s="912" t="s">
        <v>248</v>
      </c>
      <c r="C42" s="913"/>
      <c r="D42" s="226" t="s">
        <v>166</v>
      </c>
      <c r="E42" s="902">
        <f>I37</f>
        <v>0</v>
      </c>
      <c r="F42" s="902"/>
      <c r="G42" s="227" t="s">
        <v>249</v>
      </c>
      <c r="H42" s="228" t="s">
        <v>250</v>
      </c>
      <c r="I42" s="902">
        <f>M37</f>
        <v>0</v>
      </c>
      <c r="J42" s="902"/>
      <c r="K42" s="227" t="s">
        <v>249</v>
      </c>
      <c r="M42" s="909" t="s">
        <v>236</v>
      </c>
      <c r="N42" s="912" t="s">
        <v>248</v>
      </c>
      <c r="O42" s="913"/>
      <c r="P42" s="226" t="s">
        <v>261</v>
      </c>
      <c r="Q42" s="902">
        <f>I39</f>
        <v>0</v>
      </c>
      <c r="R42" s="902"/>
      <c r="S42" s="227" t="s">
        <v>249</v>
      </c>
      <c r="T42" s="228" t="s">
        <v>265</v>
      </c>
      <c r="U42" s="902">
        <f>M39</f>
        <v>0</v>
      </c>
      <c r="V42" s="902"/>
      <c r="W42" s="227" t="s">
        <v>249</v>
      </c>
    </row>
    <row r="43" spans="1:23" ht="24.9" customHeight="1">
      <c r="A43" s="910"/>
      <c r="B43" s="903" t="s">
        <v>251</v>
      </c>
      <c r="C43" s="904"/>
      <c r="D43" s="907" t="s">
        <v>171</v>
      </c>
      <c r="E43" s="899" t="s">
        <v>252</v>
      </c>
      <c r="F43" s="899"/>
      <c r="G43" s="900"/>
      <c r="H43" s="897" t="s">
        <v>172</v>
      </c>
      <c r="I43" s="899" t="s">
        <v>253</v>
      </c>
      <c r="J43" s="899"/>
      <c r="K43" s="900"/>
      <c r="M43" s="910"/>
      <c r="N43" s="903" t="s">
        <v>251</v>
      </c>
      <c r="O43" s="904"/>
      <c r="P43" s="907" t="s">
        <v>268</v>
      </c>
      <c r="Q43" s="899" t="s">
        <v>269</v>
      </c>
      <c r="R43" s="899"/>
      <c r="S43" s="900"/>
      <c r="T43" s="897" t="s">
        <v>270</v>
      </c>
      <c r="U43" s="899" t="s">
        <v>271</v>
      </c>
      <c r="V43" s="899"/>
      <c r="W43" s="900"/>
    </row>
    <row r="44" spans="1:23" ht="24.9" customHeight="1">
      <c r="A44" s="911"/>
      <c r="B44" s="905"/>
      <c r="C44" s="906"/>
      <c r="D44" s="908"/>
      <c r="E44" s="901">
        <f>E14+E29</f>
        <v>0</v>
      </c>
      <c r="F44" s="901"/>
      <c r="G44" s="232" t="s">
        <v>254</v>
      </c>
      <c r="H44" s="898"/>
      <c r="I44" s="901">
        <f>I14+I29</f>
        <v>0</v>
      </c>
      <c r="J44" s="901"/>
      <c r="K44" s="232" t="s">
        <v>254</v>
      </c>
      <c r="M44" s="911"/>
      <c r="N44" s="905"/>
      <c r="O44" s="906"/>
      <c r="P44" s="908"/>
      <c r="Q44" s="901">
        <f>Q29</f>
        <v>0</v>
      </c>
      <c r="R44" s="901"/>
      <c r="S44" s="232" t="s">
        <v>254</v>
      </c>
      <c r="T44" s="898"/>
      <c r="U44" s="901">
        <f>U29</f>
        <v>0</v>
      </c>
      <c r="V44" s="901"/>
      <c r="W44" s="232" t="s">
        <v>254</v>
      </c>
    </row>
    <row r="45" spans="1:23" ht="24.9" customHeight="1">
      <c r="B45" s="153"/>
    </row>
  </sheetData>
  <mergeCells count="104">
    <mergeCell ref="A1:D1"/>
    <mergeCell ref="A5:C7"/>
    <mergeCell ref="D5:E6"/>
    <mergeCell ref="F5:M5"/>
    <mergeCell ref="F6:I6"/>
    <mergeCell ref="J6:M6"/>
    <mergeCell ref="H13:H14"/>
    <mergeCell ref="I13:K13"/>
    <mergeCell ref="E14:F14"/>
    <mergeCell ref="I14:J14"/>
    <mergeCell ref="Z14:Z15"/>
    <mergeCell ref="AA14:AA15"/>
    <mergeCell ref="F15:G15"/>
    <mergeCell ref="J15:K15"/>
    <mergeCell ref="A8:A9"/>
    <mergeCell ref="D11:G11"/>
    <mergeCell ref="H11:K11"/>
    <mergeCell ref="A12:A14"/>
    <mergeCell ref="B12:C12"/>
    <mergeCell ref="E12:F12"/>
    <mergeCell ref="I12:J12"/>
    <mergeCell ref="B13:C14"/>
    <mergeCell ref="D13:D14"/>
    <mergeCell ref="E13:G13"/>
    <mergeCell ref="A21:A24"/>
    <mergeCell ref="B23:B24"/>
    <mergeCell ref="C23:C24"/>
    <mergeCell ref="D23:D24"/>
    <mergeCell ref="E23:E24"/>
    <mergeCell ref="A26:C26"/>
    <mergeCell ref="D26:G26"/>
    <mergeCell ref="Z17:Z18"/>
    <mergeCell ref="AA17:AA18"/>
    <mergeCell ref="A18:C20"/>
    <mergeCell ref="D18:E19"/>
    <mergeCell ref="F18:M18"/>
    <mergeCell ref="F19:I19"/>
    <mergeCell ref="J19:M19"/>
    <mergeCell ref="Z19:Z20"/>
    <mergeCell ref="AA19:AA20"/>
    <mergeCell ref="H26:K26"/>
    <mergeCell ref="M26:O26"/>
    <mergeCell ref="P26:S26"/>
    <mergeCell ref="T26:W26"/>
    <mergeCell ref="A27:A29"/>
    <mergeCell ref="B27:C27"/>
    <mergeCell ref="E27:F27"/>
    <mergeCell ref="I27:J27"/>
    <mergeCell ref="M27:M29"/>
    <mergeCell ref="N27:O27"/>
    <mergeCell ref="T28:T29"/>
    <mergeCell ref="U28:W28"/>
    <mergeCell ref="E29:F29"/>
    <mergeCell ref="I29:J29"/>
    <mergeCell ref="Q29:R29"/>
    <mergeCell ref="U29:V29"/>
    <mergeCell ref="Q27:R27"/>
    <mergeCell ref="U27:V27"/>
    <mergeCell ref="B28:C29"/>
    <mergeCell ref="D28:D29"/>
    <mergeCell ref="E28:G28"/>
    <mergeCell ref="H28:H29"/>
    <mergeCell ref="I28:K28"/>
    <mergeCell ref="N28:O29"/>
    <mergeCell ref="P28:P29"/>
    <mergeCell ref="Q28:S28"/>
    <mergeCell ref="P41:S41"/>
    <mergeCell ref="T41:W41"/>
    <mergeCell ref="A33:C35"/>
    <mergeCell ref="D33:E34"/>
    <mergeCell ref="F33:M33"/>
    <mergeCell ref="F34:I34"/>
    <mergeCell ref="J34:M34"/>
    <mergeCell ref="A36:A39"/>
    <mergeCell ref="B38:B39"/>
    <mergeCell ref="C38:C39"/>
    <mergeCell ref="D38:D39"/>
    <mergeCell ref="E38:E39"/>
    <mergeCell ref="A42:A44"/>
    <mergeCell ref="B42:C42"/>
    <mergeCell ref="E42:F42"/>
    <mergeCell ref="I42:J42"/>
    <mergeCell ref="M42:M44"/>
    <mergeCell ref="N42:O42"/>
    <mergeCell ref="A41:C41"/>
    <mergeCell ref="D41:G41"/>
    <mergeCell ref="H41:K41"/>
    <mergeCell ref="M41:O41"/>
    <mergeCell ref="T43:T44"/>
    <mergeCell ref="U43:W43"/>
    <mergeCell ref="E44:F44"/>
    <mergeCell ref="I44:J44"/>
    <mergeCell ref="Q44:R44"/>
    <mergeCell ref="U44:V44"/>
    <mergeCell ref="Q42:R42"/>
    <mergeCell ref="U42:V42"/>
    <mergeCell ref="B43:C44"/>
    <mergeCell ref="D43:D44"/>
    <mergeCell ref="E43:G43"/>
    <mergeCell ref="H43:H44"/>
    <mergeCell ref="I43:K43"/>
    <mergeCell ref="N43:O44"/>
    <mergeCell ref="P43:P44"/>
    <mergeCell ref="Q43:S43"/>
  </mergeCells>
  <phoneticPr fontId="4"/>
  <dataValidations count="1">
    <dataValidation allowBlank="1" showInputMessage="1" showErrorMessage="1" prompt="下段の確認用のデータが同数でない場合は、元データを確認。" sqref="E14:F14 JA14:JB14 SW14:SX14 ACS14:ACT14 AMO14:AMP14 AWK14:AWL14 BGG14:BGH14 BQC14:BQD14 BZY14:BZZ14 CJU14:CJV14 CTQ14:CTR14 DDM14:DDN14 DNI14:DNJ14 DXE14:DXF14 EHA14:EHB14 EQW14:EQX14 FAS14:FAT14 FKO14:FKP14 FUK14:FUL14 GEG14:GEH14 GOC14:GOD14 GXY14:GXZ14 HHU14:HHV14 HRQ14:HRR14 IBM14:IBN14 ILI14:ILJ14 IVE14:IVF14 JFA14:JFB14 JOW14:JOX14 JYS14:JYT14 KIO14:KIP14 KSK14:KSL14 LCG14:LCH14 LMC14:LMD14 LVY14:LVZ14 MFU14:MFV14 MPQ14:MPR14 MZM14:MZN14 NJI14:NJJ14 NTE14:NTF14 ODA14:ODB14 OMW14:OMX14 OWS14:OWT14 PGO14:PGP14 PQK14:PQL14 QAG14:QAH14 QKC14:QKD14 QTY14:QTZ14 RDU14:RDV14 RNQ14:RNR14 RXM14:RXN14 SHI14:SHJ14 SRE14:SRF14 TBA14:TBB14 TKW14:TKX14 TUS14:TUT14 UEO14:UEP14 UOK14:UOL14 UYG14:UYH14 VIC14:VID14 VRY14:VRZ14 WBU14:WBV14 WLQ14:WLR14 WVM14:WVN14 E65550:F65550 JA65550:JB65550 SW65550:SX65550 ACS65550:ACT65550 AMO65550:AMP65550 AWK65550:AWL65550 BGG65550:BGH65550 BQC65550:BQD65550 BZY65550:BZZ65550 CJU65550:CJV65550 CTQ65550:CTR65550 DDM65550:DDN65550 DNI65550:DNJ65550 DXE65550:DXF65550 EHA65550:EHB65550 EQW65550:EQX65550 FAS65550:FAT65550 FKO65550:FKP65550 FUK65550:FUL65550 GEG65550:GEH65550 GOC65550:GOD65550 GXY65550:GXZ65550 HHU65550:HHV65550 HRQ65550:HRR65550 IBM65550:IBN65550 ILI65550:ILJ65550 IVE65550:IVF65550 JFA65550:JFB65550 JOW65550:JOX65550 JYS65550:JYT65550 KIO65550:KIP65550 KSK65550:KSL65550 LCG65550:LCH65550 LMC65550:LMD65550 LVY65550:LVZ65550 MFU65550:MFV65550 MPQ65550:MPR65550 MZM65550:MZN65550 NJI65550:NJJ65550 NTE65550:NTF65550 ODA65550:ODB65550 OMW65550:OMX65550 OWS65550:OWT65550 PGO65550:PGP65550 PQK65550:PQL65550 QAG65550:QAH65550 QKC65550:QKD65550 QTY65550:QTZ65550 RDU65550:RDV65550 RNQ65550:RNR65550 RXM65550:RXN65550 SHI65550:SHJ65550 SRE65550:SRF65550 TBA65550:TBB65550 TKW65550:TKX65550 TUS65550:TUT65550 UEO65550:UEP65550 UOK65550:UOL65550 UYG65550:UYH65550 VIC65550:VID65550 VRY65550:VRZ65550 WBU65550:WBV65550 WLQ65550:WLR65550 WVM65550:WVN65550 E131086:F131086 JA131086:JB131086 SW131086:SX131086 ACS131086:ACT131086 AMO131086:AMP131086 AWK131086:AWL131086 BGG131086:BGH131086 BQC131086:BQD131086 BZY131086:BZZ131086 CJU131086:CJV131086 CTQ131086:CTR131086 DDM131086:DDN131086 DNI131086:DNJ131086 DXE131086:DXF131086 EHA131086:EHB131086 EQW131086:EQX131086 FAS131086:FAT131086 FKO131086:FKP131086 FUK131086:FUL131086 GEG131086:GEH131086 GOC131086:GOD131086 GXY131086:GXZ131086 HHU131086:HHV131086 HRQ131086:HRR131086 IBM131086:IBN131086 ILI131086:ILJ131086 IVE131086:IVF131086 JFA131086:JFB131086 JOW131086:JOX131086 JYS131086:JYT131086 KIO131086:KIP131086 KSK131086:KSL131086 LCG131086:LCH131086 LMC131086:LMD131086 LVY131086:LVZ131086 MFU131086:MFV131086 MPQ131086:MPR131086 MZM131086:MZN131086 NJI131086:NJJ131086 NTE131086:NTF131086 ODA131086:ODB131086 OMW131086:OMX131086 OWS131086:OWT131086 PGO131086:PGP131086 PQK131086:PQL131086 QAG131086:QAH131086 QKC131086:QKD131086 QTY131086:QTZ131086 RDU131086:RDV131086 RNQ131086:RNR131086 RXM131086:RXN131086 SHI131086:SHJ131086 SRE131086:SRF131086 TBA131086:TBB131086 TKW131086:TKX131086 TUS131086:TUT131086 UEO131086:UEP131086 UOK131086:UOL131086 UYG131086:UYH131086 VIC131086:VID131086 VRY131086:VRZ131086 WBU131086:WBV131086 WLQ131086:WLR131086 WVM131086:WVN131086 E196622:F196622 JA196622:JB196622 SW196622:SX196622 ACS196622:ACT196622 AMO196622:AMP196622 AWK196622:AWL196622 BGG196622:BGH196622 BQC196622:BQD196622 BZY196622:BZZ196622 CJU196622:CJV196622 CTQ196622:CTR196622 DDM196622:DDN196622 DNI196622:DNJ196622 DXE196622:DXF196622 EHA196622:EHB196622 EQW196622:EQX196622 FAS196622:FAT196622 FKO196622:FKP196622 FUK196622:FUL196622 GEG196622:GEH196622 GOC196622:GOD196622 GXY196622:GXZ196622 HHU196622:HHV196622 HRQ196622:HRR196622 IBM196622:IBN196622 ILI196622:ILJ196622 IVE196622:IVF196622 JFA196622:JFB196622 JOW196622:JOX196622 JYS196622:JYT196622 KIO196622:KIP196622 KSK196622:KSL196622 LCG196622:LCH196622 LMC196622:LMD196622 LVY196622:LVZ196622 MFU196622:MFV196622 MPQ196622:MPR196622 MZM196622:MZN196622 NJI196622:NJJ196622 NTE196622:NTF196622 ODA196622:ODB196622 OMW196622:OMX196622 OWS196622:OWT196622 PGO196622:PGP196622 PQK196622:PQL196622 QAG196622:QAH196622 QKC196622:QKD196622 QTY196622:QTZ196622 RDU196622:RDV196622 RNQ196622:RNR196622 RXM196622:RXN196622 SHI196622:SHJ196622 SRE196622:SRF196622 TBA196622:TBB196622 TKW196622:TKX196622 TUS196622:TUT196622 UEO196622:UEP196622 UOK196622:UOL196622 UYG196622:UYH196622 VIC196622:VID196622 VRY196622:VRZ196622 WBU196622:WBV196622 WLQ196622:WLR196622 WVM196622:WVN196622 E262158:F262158 JA262158:JB262158 SW262158:SX262158 ACS262158:ACT262158 AMO262158:AMP262158 AWK262158:AWL262158 BGG262158:BGH262158 BQC262158:BQD262158 BZY262158:BZZ262158 CJU262158:CJV262158 CTQ262158:CTR262158 DDM262158:DDN262158 DNI262158:DNJ262158 DXE262158:DXF262158 EHA262158:EHB262158 EQW262158:EQX262158 FAS262158:FAT262158 FKO262158:FKP262158 FUK262158:FUL262158 GEG262158:GEH262158 GOC262158:GOD262158 GXY262158:GXZ262158 HHU262158:HHV262158 HRQ262158:HRR262158 IBM262158:IBN262158 ILI262158:ILJ262158 IVE262158:IVF262158 JFA262158:JFB262158 JOW262158:JOX262158 JYS262158:JYT262158 KIO262158:KIP262158 KSK262158:KSL262158 LCG262158:LCH262158 LMC262158:LMD262158 LVY262158:LVZ262158 MFU262158:MFV262158 MPQ262158:MPR262158 MZM262158:MZN262158 NJI262158:NJJ262158 NTE262158:NTF262158 ODA262158:ODB262158 OMW262158:OMX262158 OWS262158:OWT262158 PGO262158:PGP262158 PQK262158:PQL262158 QAG262158:QAH262158 QKC262158:QKD262158 QTY262158:QTZ262158 RDU262158:RDV262158 RNQ262158:RNR262158 RXM262158:RXN262158 SHI262158:SHJ262158 SRE262158:SRF262158 TBA262158:TBB262158 TKW262158:TKX262158 TUS262158:TUT262158 UEO262158:UEP262158 UOK262158:UOL262158 UYG262158:UYH262158 VIC262158:VID262158 VRY262158:VRZ262158 WBU262158:WBV262158 WLQ262158:WLR262158 WVM262158:WVN262158 E327694:F327694 JA327694:JB327694 SW327694:SX327694 ACS327694:ACT327694 AMO327694:AMP327694 AWK327694:AWL327694 BGG327694:BGH327694 BQC327694:BQD327694 BZY327694:BZZ327694 CJU327694:CJV327694 CTQ327694:CTR327694 DDM327694:DDN327694 DNI327694:DNJ327694 DXE327694:DXF327694 EHA327694:EHB327694 EQW327694:EQX327694 FAS327694:FAT327694 FKO327694:FKP327694 FUK327694:FUL327694 GEG327694:GEH327694 GOC327694:GOD327694 GXY327694:GXZ327694 HHU327694:HHV327694 HRQ327694:HRR327694 IBM327694:IBN327694 ILI327694:ILJ327694 IVE327694:IVF327694 JFA327694:JFB327694 JOW327694:JOX327694 JYS327694:JYT327694 KIO327694:KIP327694 KSK327694:KSL327694 LCG327694:LCH327694 LMC327694:LMD327694 LVY327694:LVZ327694 MFU327694:MFV327694 MPQ327694:MPR327694 MZM327694:MZN327694 NJI327694:NJJ327694 NTE327694:NTF327694 ODA327694:ODB327694 OMW327694:OMX327694 OWS327694:OWT327694 PGO327694:PGP327694 PQK327694:PQL327694 QAG327694:QAH327694 QKC327694:QKD327694 QTY327694:QTZ327694 RDU327694:RDV327694 RNQ327694:RNR327694 RXM327694:RXN327694 SHI327694:SHJ327694 SRE327694:SRF327694 TBA327694:TBB327694 TKW327694:TKX327694 TUS327694:TUT327694 UEO327694:UEP327694 UOK327694:UOL327694 UYG327694:UYH327694 VIC327694:VID327694 VRY327694:VRZ327694 WBU327694:WBV327694 WLQ327694:WLR327694 WVM327694:WVN327694 E393230:F393230 JA393230:JB393230 SW393230:SX393230 ACS393230:ACT393230 AMO393230:AMP393230 AWK393230:AWL393230 BGG393230:BGH393230 BQC393230:BQD393230 BZY393230:BZZ393230 CJU393230:CJV393230 CTQ393230:CTR393230 DDM393230:DDN393230 DNI393230:DNJ393230 DXE393230:DXF393230 EHA393230:EHB393230 EQW393230:EQX393230 FAS393230:FAT393230 FKO393230:FKP393230 FUK393230:FUL393230 GEG393230:GEH393230 GOC393230:GOD393230 GXY393230:GXZ393230 HHU393230:HHV393230 HRQ393230:HRR393230 IBM393230:IBN393230 ILI393230:ILJ393230 IVE393230:IVF393230 JFA393230:JFB393230 JOW393230:JOX393230 JYS393230:JYT393230 KIO393230:KIP393230 KSK393230:KSL393230 LCG393230:LCH393230 LMC393230:LMD393230 LVY393230:LVZ393230 MFU393230:MFV393230 MPQ393230:MPR393230 MZM393230:MZN393230 NJI393230:NJJ393230 NTE393230:NTF393230 ODA393230:ODB393230 OMW393230:OMX393230 OWS393230:OWT393230 PGO393230:PGP393230 PQK393230:PQL393230 QAG393230:QAH393230 QKC393230:QKD393230 QTY393230:QTZ393230 RDU393230:RDV393230 RNQ393230:RNR393230 RXM393230:RXN393230 SHI393230:SHJ393230 SRE393230:SRF393230 TBA393230:TBB393230 TKW393230:TKX393230 TUS393230:TUT393230 UEO393230:UEP393230 UOK393230:UOL393230 UYG393230:UYH393230 VIC393230:VID393230 VRY393230:VRZ393230 WBU393230:WBV393230 WLQ393230:WLR393230 WVM393230:WVN393230 E458766:F458766 JA458766:JB458766 SW458766:SX458766 ACS458766:ACT458766 AMO458766:AMP458766 AWK458766:AWL458766 BGG458766:BGH458766 BQC458766:BQD458766 BZY458766:BZZ458766 CJU458766:CJV458766 CTQ458766:CTR458766 DDM458766:DDN458766 DNI458766:DNJ458766 DXE458766:DXF458766 EHA458766:EHB458766 EQW458766:EQX458766 FAS458766:FAT458766 FKO458766:FKP458766 FUK458766:FUL458766 GEG458766:GEH458766 GOC458766:GOD458766 GXY458766:GXZ458766 HHU458766:HHV458766 HRQ458766:HRR458766 IBM458766:IBN458766 ILI458766:ILJ458766 IVE458766:IVF458766 JFA458766:JFB458766 JOW458766:JOX458766 JYS458766:JYT458766 KIO458766:KIP458766 KSK458766:KSL458766 LCG458766:LCH458766 LMC458766:LMD458766 LVY458766:LVZ458766 MFU458766:MFV458766 MPQ458766:MPR458766 MZM458766:MZN458766 NJI458766:NJJ458766 NTE458766:NTF458766 ODA458766:ODB458766 OMW458766:OMX458766 OWS458766:OWT458766 PGO458766:PGP458766 PQK458766:PQL458766 QAG458766:QAH458766 QKC458766:QKD458766 QTY458766:QTZ458766 RDU458766:RDV458766 RNQ458766:RNR458766 RXM458766:RXN458766 SHI458766:SHJ458766 SRE458766:SRF458766 TBA458766:TBB458766 TKW458766:TKX458766 TUS458766:TUT458766 UEO458766:UEP458766 UOK458766:UOL458766 UYG458766:UYH458766 VIC458766:VID458766 VRY458766:VRZ458766 WBU458766:WBV458766 WLQ458766:WLR458766 WVM458766:WVN458766 E524302:F524302 JA524302:JB524302 SW524302:SX524302 ACS524302:ACT524302 AMO524302:AMP524302 AWK524302:AWL524302 BGG524302:BGH524302 BQC524302:BQD524302 BZY524302:BZZ524302 CJU524302:CJV524302 CTQ524302:CTR524302 DDM524302:DDN524302 DNI524302:DNJ524302 DXE524302:DXF524302 EHA524302:EHB524302 EQW524302:EQX524302 FAS524302:FAT524302 FKO524302:FKP524302 FUK524302:FUL524302 GEG524302:GEH524302 GOC524302:GOD524302 GXY524302:GXZ524302 HHU524302:HHV524302 HRQ524302:HRR524302 IBM524302:IBN524302 ILI524302:ILJ524302 IVE524302:IVF524302 JFA524302:JFB524302 JOW524302:JOX524302 JYS524302:JYT524302 KIO524302:KIP524302 KSK524302:KSL524302 LCG524302:LCH524302 LMC524302:LMD524302 LVY524302:LVZ524302 MFU524302:MFV524302 MPQ524302:MPR524302 MZM524302:MZN524302 NJI524302:NJJ524302 NTE524302:NTF524302 ODA524302:ODB524302 OMW524302:OMX524302 OWS524302:OWT524302 PGO524302:PGP524302 PQK524302:PQL524302 QAG524302:QAH524302 QKC524302:QKD524302 QTY524302:QTZ524302 RDU524302:RDV524302 RNQ524302:RNR524302 RXM524302:RXN524302 SHI524302:SHJ524302 SRE524302:SRF524302 TBA524302:TBB524302 TKW524302:TKX524302 TUS524302:TUT524302 UEO524302:UEP524302 UOK524302:UOL524302 UYG524302:UYH524302 VIC524302:VID524302 VRY524302:VRZ524302 WBU524302:WBV524302 WLQ524302:WLR524302 WVM524302:WVN524302 E589838:F589838 JA589838:JB589838 SW589838:SX589838 ACS589838:ACT589838 AMO589838:AMP589838 AWK589838:AWL589838 BGG589838:BGH589838 BQC589838:BQD589838 BZY589838:BZZ589838 CJU589838:CJV589838 CTQ589838:CTR589838 DDM589838:DDN589838 DNI589838:DNJ589838 DXE589838:DXF589838 EHA589838:EHB589838 EQW589838:EQX589838 FAS589838:FAT589838 FKO589838:FKP589838 FUK589838:FUL589838 GEG589838:GEH589838 GOC589838:GOD589838 GXY589838:GXZ589838 HHU589838:HHV589838 HRQ589838:HRR589838 IBM589838:IBN589838 ILI589838:ILJ589838 IVE589838:IVF589838 JFA589838:JFB589838 JOW589838:JOX589838 JYS589838:JYT589838 KIO589838:KIP589838 KSK589838:KSL589838 LCG589838:LCH589838 LMC589838:LMD589838 LVY589838:LVZ589838 MFU589838:MFV589838 MPQ589838:MPR589838 MZM589838:MZN589838 NJI589838:NJJ589838 NTE589838:NTF589838 ODA589838:ODB589838 OMW589838:OMX589838 OWS589838:OWT589838 PGO589838:PGP589838 PQK589838:PQL589838 QAG589838:QAH589838 QKC589838:QKD589838 QTY589838:QTZ589838 RDU589838:RDV589838 RNQ589838:RNR589838 RXM589838:RXN589838 SHI589838:SHJ589838 SRE589838:SRF589838 TBA589838:TBB589838 TKW589838:TKX589838 TUS589838:TUT589838 UEO589838:UEP589838 UOK589838:UOL589838 UYG589838:UYH589838 VIC589838:VID589838 VRY589838:VRZ589838 WBU589838:WBV589838 WLQ589838:WLR589838 WVM589838:WVN589838 E655374:F655374 JA655374:JB655374 SW655374:SX655374 ACS655374:ACT655374 AMO655374:AMP655374 AWK655374:AWL655374 BGG655374:BGH655374 BQC655374:BQD655374 BZY655374:BZZ655374 CJU655374:CJV655374 CTQ655374:CTR655374 DDM655374:DDN655374 DNI655374:DNJ655374 DXE655374:DXF655374 EHA655374:EHB655374 EQW655374:EQX655374 FAS655374:FAT655374 FKO655374:FKP655374 FUK655374:FUL655374 GEG655374:GEH655374 GOC655374:GOD655374 GXY655374:GXZ655374 HHU655374:HHV655374 HRQ655374:HRR655374 IBM655374:IBN655374 ILI655374:ILJ655374 IVE655374:IVF655374 JFA655374:JFB655374 JOW655374:JOX655374 JYS655374:JYT655374 KIO655374:KIP655374 KSK655374:KSL655374 LCG655374:LCH655374 LMC655374:LMD655374 LVY655374:LVZ655374 MFU655374:MFV655374 MPQ655374:MPR655374 MZM655374:MZN655374 NJI655374:NJJ655374 NTE655374:NTF655374 ODA655374:ODB655374 OMW655374:OMX655374 OWS655374:OWT655374 PGO655374:PGP655374 PQK655374:PQL655374 QAG655374:QAH655374 QKC655374:QKD655374 QTY655374:QTZ655374 RDU655374:RDV655374 RNQ655374:RNR655374 RXM655374:RXN655374 SHI655374:SHJ655374 SRE655374:SRF655374 TBA655374:TBB655374 TKW655374:TKX655374 TUS655374:TUT655374 UEO655374:UEP655374 UOK655374:UOL655374 UYG655374:UYH655374 VIC655374:VID655374 VRY655374:VRZ655374 WBU655374:WBV655374 WLQ655374:WLR655374 WVM655374:WVN655374 E720910:F720910 JA720910:JB720910 SW720910:SX720910 ACS720910:ACT720910 AMO720910:AMP720910 AWK720910:AWL720910 BGG720910:BGH720910 BQC720910:BQD720910 BZY720910:BZZ720910 CJU720910:CJV720910 CTQ720910:CTR720910 DDM720910:DDN720910 DNI720910:DNJ720910 DXE720910:DXF720910 EHA720910:EHB720910 EQW720910:EQX720910 FAS720910:FAT720910 FKO720910:FKP720910 FUK720910:FUL720910 GEG720910:GEH720910 GOC720910:GOD720910 GXY720910:GXZ720910 HHU720910:HHV720910 HRQ720910:HRR720910 IBM720910:IBN720910 ILI720910:ILJ720910 IVE720910:IVF720910 JFA720910:JFB720910 JOW720910:JOX720910 JYS720910:JYT720910 KIO720910:KIP720910 KSK720910:KSL720910 LCG720910:LCH720910 LMC720910:LMD720910 LVY720910:LVZ720910 MFU720910:MFV720910 MPQ720910:MPR720910 MZM720910:MZN720910 NJI720910:NJJ720910 NTE720910:NTF720910 ODA720910:ODB720910 OMW720910:OMX720910 OWS720910:OWT720910 PGO720910:PGP720910 PQK720910:PQL720910 QAG720910:QAH720910 QKC720910:QKD720910 QTY720910:QTZ720910 RDU720910:RDV720910 RNQ720910:RNR720910 RXM720910:RXN720910 SHI720910:SHJ720910 SRE720910:SRF720910 TBA720910:TBB720910 TKW720910:TKX720910 TUS720910:TUT720910 UEO720910:UEP720910 UOK720910:UOL720910 UYG720910:UYH720910 VIC720910:VID720910 VRY720910:VRZ720910 WBU720910:WBV720910 WLQ720910:WLR720910 WVM720910:WVN720910 E786446:F786446 JA786446:JB786446 SW786446:SX786446 ACS786446:ACT786446 AMO786446:AMP786446 AWK786446:AWL786446 BGG786446:BGH786446 BQC786446:BQD786446 BZY786446:BZZ786446 CJU786446:CJV786446 CTQ786446:CTR786446 DDM786446:DDN786446 DNI786446:DNJ786446 DXE786446:DXF786446 EHA786446:EHB786446 EQW786446:EQX786446 FAS786446:FAT786446 FKO786446:FKP786446 FUK786446:FUL786446 GEG786446:GEH786446 GOC786446:GOD786446 GXY786446:GXZ786446 HHU786446:HHV786446 HRQ786446:HRR786446 IBM786446:IBN786446 ILI786446:ILJ786446 IVE786446:IVF786446 JFA786446:JFB786446 JOW786446:JOX786446 JYS786446:JYT786446 KIO786446:KIP786446 KSK786446:KSL786446 LCG786446:LCH786446 LMC786446:LMD786446 LVY786446:LVZ786446 MFU786446:MFV786446 MPQ786446:MPR786446 MZM786446:MZN786446 NJI786446:NJJ786446 NTE786446:NTF786446 ODA786446:ODB786446 OMW786446:OMX786446 OWS786446:OWT786446 PGO786446:PGP786446 PQK786446:PQL786446 QAG786446:QAH786446 QKC786446:QKD786446 QTY786446:QTZ786446 RDU786446:RDV786446 RNQ786446:RNR786446 RXM786446:RXN786446 SHI786446:SHJ786446 SRE786446:SRF786446 TBA786446:TBB786446 TKW786446:TKX786446 TUS786446:TUT786446 UEO786446:UEP786446 UOK786446:UOL786446 UYG786446:UYH786446 VIC786446:VID786446 VRY786446:VRZ786446 WBU786446:WBV786446 WLQ786446:WLR786446 WVM786446:WVN786446 E851982:F851982 JA851982:JB851982 SW851982:SX851982 ACS851982:ACT851982 AMO851982:AMP851982 AWK851982:AWL851982 BGG851982:BGH851982 BQC851982:BQD851982 BZY851982:BZZ851982 CJU851982:CJV851982 CTQ851982:CTR851982 DDM851982:DDN851982 DNI851982:DNJ851982 DXE851982:DXF851982 EHA851982:EHB851982 EQW851982:EQX851982 FAS851982:FAT851982 FKO851982:FKP851982 FUK851982:FUL851982 GEG851982:GEH851982 GOC851982:GOD851982 GXY851982:GXZ851982 HHU851982:HHV851982 HRQ851982:HRR851982 IBM851982:IBN851982 ILI851982:ILJ851982 IVE851982:IVF851982 JFA851982:JFB851982 JOW851982:JOX851982 JYS851982:JYT851982 KIO851982:KIP851982 KSK851982:KSL851982 LCG851982:LCH851982 LMC851982:LMD851982 LVY851982:LVZ851982 MFU851982:MFV851982 MPQ851982:MPR851982 MZM851982:MZN851982 NJI851982:NJJ851982 NTE851982:NTF851982 ODA851982:ODB851982 OMW851982:OMX851982 OWS851982:OWT851982 PGO851982:PGP851982 PQK851982:PQL851982 QAG851982:QAH851982 QKC851982:QKD851982 QTY851982:QTZ851982 RDU851982:RDV851982 RNQ851982:RNR851982 RXM851982:RXN851982 SHI851982:SHJ851982 SRE851982:SRF851982 TBA851982:TBB851982 TKW851982:TKX851982 TUS851982:TUT851982 UEO851982:UEP851982 UOK851982:UOL851982 UYG851982:UYH851982 VIC851982:VID851982 VRY851982:VRZ851982 WBU851982:WBV851982 WLQ851982:WLR851982 WVM851982:WVN851982 E917518:F917518 JA917518:JB917518 SW917518:SX917518 ACS917518:ACT917518 AMO917518:AMP917518 AWK917518:AWL917518 BGG917518:BGH917518 BQC917518:BQD917518 BZY917518:BZZ917518 CJU917518:CJV917518 CTQ917518:CTR917518 DDM917518:DDN917518 DNI917518:DNJ917518 DXE917518:DXF917518 EHA917518:EHB917518 EQW917518:EQX917518 FAS917518:FAT917518 FKO917518:FKP917518 FUK917518:FUL917518 GEG917518:GEH917518 GOC917518:GOD917518 GXY917518:GXZ917518 HHU917518:HHV917518 HRQ917518:HRR917518 IBM917518:IBN917518 ILI917518:ILJ917518 IVE917518:IVF917518 JFA917518:JFB917518 JOW917518:JOX917518 JYS917518:JYT917518 KIO917518:KIP917518 KSK917518:KSL917518 LCG917518:LCH917518 LMC917518:LMD917518 LVY917518:LVZ917518 MFU917518:MFV917518 MPQ917518:MPR917518 MZM917518:MZN917518 NJI917518:NJJ917518 NTE917518:NTF917518 ODA917518:ODB917518 OMW917518:OMX917518 OWS917518:OWT917518 PGO917518:PGP917518 PQK917518:PQL917518 QAG917518:QAH917518 QKC917518:QKD917518 QTY917518:QTZ917518 RDU917518:RDV917518 RNQ917518:RNR917518 RXM917518:RXN917518 SHI917518:SHJ917518 SRE917518:SRF917518 TBA917518:TBB917518 TKW917518:TKX917518 TUS917518:TUT917518 UEO917518:UEP917518 UOK917518:UOL917518 UYG917518:UYH917518 VIC917518:VID917518 VRY917518:VRZ917518 WBU917518:WBV917518 WLQ917518:WLR917518 WVM917518:WVN917518 E983054:F983054 JA983054:JB983054 SW983054:SX983054 ACS983054:ACT983054 AMO983054:AMP983054 AWK983054:AWL983054 BGG983054:BGH983054 BQC983054:BQD983054 BZY983054:BZZ983054 CJU983054:CJV983054 CTQ983054:CTR983054 DDM983054:DDN983054 DNI983054:DNJ983054 DXE983054:DXF983054 EHA983054:EHB983054 EQW983054:EQX983054 FAS983054:FAT983054 FKO983054:FKP983054 FUK983054:FUL983054 GEG983054:GEH983054 GOC983054:GOD983054 GXY983054:GXZ983054 HHU983054:HHV983054 HRQ983054:HRR983054 IBM983054:IBN983054 ILI983054:ILJ983054 IVE983054:IVF983054 JFA983054:JFB983054 JOW983054:JOX983054 JYS983054:JYT983054 KIO983054:KIP983054 KSK983054:KSL983054 LCG983054:LCH983054 LMC983054:LMD983054 LVY983054:LVZ983054 MFU983054:MFV983054 MPQ983054:MPR983054 MZM983054:MZN983054 NJI983054:NJJ983054 NTE983054:NTF983054 ODA983054:ODB983054 OMW983054:OMX983054 OWS983054:OWT983054 PGO983054:PGP983054 PQK983054:PQL983054 QAG983054:QAH983054 QKC983054:QKD983054 QTY983054:QTZ983054 RDU983054:RDV983054 RNQ983054:RNR983054 RXM983054:RXN983054 SHI983054:SHJ983054 SRE983054:SRF983054 TBA983054:TBB983054 TKW983054:TKX983054 TUS983054:TUT983054 UEO983054:UEP983054 UOK983054:UOL983054 UYG983054:UYH983054 VIC983054:VID983054 VRY983054:VRZ983054 WBU983054:WBV983054 WLQ983054:WLR983054 WVM983054:WVN983054 I14:J14 JE14:JF14 TA14:TB14 ACW14:ACX14 AMS14:AMT14 AWO14:AWP14 BGK14:BGL14 BQG14:BQH14 CAC14:CAD14 CJY14:CJZ14 CTU14:CTV14 DDQ14:DDR14 DNM14:DNN14 DXI14:DXJ14 EHE14:EHF14 ERA14:ERB14 FAW14:FAX14 FKS14:FKT14 FUO14:FUP14 GEK14:GEL14 GOG14:GOH14 GYC14:GYD14 HHY14:HHZ14 HRU14:HRV14 IBQ14:IBR14 ILM14:ILN14 IVI14:IVJ14 JFE14:JFF14 JPA14:JPB14 JYW14:JYX14 KIS14:KIT14 KSO14:KSP14 LCK14:LCL14 LMG14:LMH14 LWC14:LWD14 MFY14:MFZ14 MPU14:MPV14 MZQ14:MZR14 NJM14:NJN14 NTI14:NTJ14 ODE14:ODF14 ONA14:ONB14 OWW14:OWX14 PGS14:PGT14 PQO14:PQP14 QAK14:QAL14 QKG14:QKH14 QUC14:QUD14 RDY14:RDZ14 RNU14:RNV14 RXQ14:RXR14 SHM14:SHN14 SRI14:SRJ14 TBE14:TBF14 TLA14:TLB14 TUW14:TUX14 UES14:UET14 UOO14:UOP14 UYK14:UYL14 VIG14:VIH14 VSC14:VSD14 WBY14:WBZ14 WLU14:WLV14 WVQ14:WVR14 I65550:J65550 JE65550:JF65550 TA65550:TB65550 ACW65550:ACX65550 AMS65550:AMT65550 AWO65550:AWP65550 BGK65550:BGL65550 BQG65550:BQH65550 CAC65550:CAD65550 CJY65550:CJZ65550 CTU65550:CTV65550 DDQ65550:DDR65550 DNM65550:DNN65550 DXI65550:DXJ65550 EHE65550:EHF65550 ERA65550:ERB65550 FAW65550:FAX65550 FKS65550:FKT65550 FUO65550:FUP65550 GEK65550:GEL65550 GOG65550:GOH65550 GYC65550:GYD65550 HHY65550:HHZ65550 HRU65550:HRV65550 IBQ65550:IBR65550 ILM65550:ILN65550 IVI65550:IVJ65550 JFE65550:JFF65550 JPA65550:JPB65550 JYW65550:JYX65550 KIS65550:KIT65550 KSO65550:KSP65550 LCK65550:LCL65550 LMG65550:LMH65550 LWC65550:LWD65550 MFY65550:MFZ65550 MPU65550:MPV65550 MZQ65550:MZR65550 NJM65550:NJN65550 NTI65550:NTJ65550 ODE65550:ODF65550 ONA65550:ONB65550 OWW65550:OWX65550 PGS65550:PGT65550 PQO65550:PQP65550 QAK65550:QAL65550 QKG65550:QKH65550 QUC65550:QUD65550 RDY65550:RDZ65550 RNU65550:RNV65550 RXQ65550:RXR65550 SHM65550:SHN65550 SRI65550:SRJ65550 TBE65550:TBF65550 TLA65550:TLB65550 TUW65550:TUX65550 UES65550:UET65550 UOO65550:UOP65550 UYK65550:UYL65550 VIG65550:VIH65550 VSC65550:VSD65550 WBY65550:WBZ65550 WLU65550:WLV65550 WVQ65550:WVR65550 I131086:J131086 JE131086:JF131086 TA131086:TB131086 ACW131086:ACX131086 AMS131086:AMT131086 AWO131086:AWP131086 BGK131086:BGL131086 BQG131086:BQH131086 CAC131086:CAD131086 CJY131086:CJZ131086 CTU131086:CTV131086 DDQ131086:DDR131086 DNM131086:DNN131086 DXI131086:DXJ131086 EHE131086:EHF131086 ERA131086:ERB131086 FAW131086:FAX131086 FKS131086:FKT131086 FUO131086:FUP131086 GEK131086:GEL131086 GOG131086:GOH131086 GYC131086:GYD131086 HHY131086:HHZ131086 HRU131086:HRV131086 IBQ131086:IBR131086 ILM131086:ILN131086 IVI131086:IVJ131086 JFE131086:JFF131086 JPA131086:JPB131086 JYW131086:JYX131086 KIS131086:KIT131086 KSO131086:KSP131086 LCK131086:LCL131086 LMG131086:LMH131086 LWC131086:LWD131086 MFY131086:MFZ131086 MPU131086:MPV131086 MZQ131086:MZR131086 NJM131086:NJN131086 NTI131086:NTJ131086 ODE131086:ODF131086 ONA131086:ONB131086 OWW131086:OWX131086 PGS131086:PGT131086 PQO131086:PQP131086 QAK131086:QAL131086 QKG131086:QKH131086 QUC131086:QUD131086 RDY131086:RDZ131086 RNU131086:RNV131086 RXQ131086:RXR131086 SHM131086:SHN131086 SRI131086:SRJ131086 TBE131086:TBF131086 TLA131086:TLB131086 TUW131086:TUX131086 UES131086:UET131086 UOO131086:UOP131086 UYK131086:UYL131086 VIG131086:VIH131086 VSC131086:VSD131086 WBY131086:WBZ131086 WLU131086:WLV131086 WVQ131086:WVR131086 I196622:J196622 JE196622:JF196622 TA196622:TB196622 ACW196622:ACX196622 AMS196622:AMT196622 AWO196622:AWP196622 BGK196622:BGL196622 BQG196622:BQH196622 CAC196622:CAD196622 CJY196622:CJZ196622 CTU196622:CTV196622 DDQ196622:DDR196622 DNM196622:DNN196622 DXI196622:DXJ196622 EHE196622:EHF196622 ERA196622:ERB196622 FAW196622:FAX196622 FKS196622:FKT196622 FUO196622:FUP196622 GEK196622:GEL196622 GOG196622:GOH196622 GYC196622:GYD196622 HHY196622:HHZ196622 HRU196622:HRV196622 IBQ196622:IBR196622 ILM196622:ILN196622 IVI196622:IVJ196622 JFE196622:JFF196622 JPA196622:JPB196622 JYW196622:JYX196622 KIS196622:KIT196622 KSO196622:KSP196622 LCK196622:LCL196622 LMG196622:LMH196622 LWC196622:LWD196622 MFY196622:MFZ196622 MPU196622:MPV196622 MZQ196622:MZR196622 NJM196622:NJN196622 NTI196622:NTJ196622 ODE196622:ODF196622 ONA196622:ONB196622 OWW196622:OWX196622 PGS196622:PGT196622 PQO196622:PQP196622 QAK196622:QAL196622 QKG196622:QKH196622 QUC196622:QUD196622 RDY196622:RDZ196622 RNU196622:RNV196622 RXQ196622:RXR196622 SHM196622:SHN196622 SRI196622:SRJ196622 TBE196622:TBF196622 TLA196622:TLB196622 TUW196622:TUX196622 UES196622:UET196622 UOO196622:UOP196622 UYK196622:UYL196622 VIG196622:VIH196622 VSC196622:VSD196622 WBY196622:WBZ196622 WLU196622:WLV196622 WVQ196622:WVR196622 I262158:J262158 JE262158:JF262158 TA262158:TB262158 ACW262158:ACX262158 AMS262158:AMT262158 AWO262158:AWP262158 BGK262158:BGL262158 BQG262158:BQH262158 CAC262158:CAD262158 CJY262158:CJZ262158 CTU262158:CTV262158 DDQ262158:DDR262158 DNM262158:DNN262158 DXI262158:DXJ262158 EHE262158:EHF262158 ERA262158:ERB262158 FAW262158:FAX262158 FKS262158:FKT262158 FUO262158:FUP262158 GEK262158:GEL262158 GOG262158:GOH262158 GYC262158:GYD262158 HHY262158:HHZ262158 HRU262158:HRV262158 IBQ262158:IBR262158 ILM262158:ILN262158 IVI262158:IVJ262158 JFE262158:JFF262158 JPA262158:JPB262158 JYW262158:JYX262158 KIS262158:KIT262158 KSO262158:KSP262158 LCK262158:LCL262158 LMG262158:LMH262158 LWC262158:LWD262158 MFY262158:MFZ262158 MPU262158:MPV262158 MZQ262158:MZR262158 NJM262158:NJN262158 NTI262158:NTJ262158 ODE262158:ODF262158 ONA262158:ONB262158 OWW262158:OWX262158 PGS262158:PGT262158 PQO262158:PQP262158 QAK262158:QAL262158 QKG262158:QKH262158 QUC262158:QUD262158 RDY262158:RDZ262158 RNU262158:RNV262158 RXQ262158:RXR262158 SHM262158:SHN262158 SRI262158:SRJ262158 TBE262158:TBF262158 TLA262158:TLB262158 TUW262158:TUX262158 UES262158:UET262158 UOO262158:UOP262158 UYK262158:UYL262158 VIG262158:VIH262158 VSC262158:VSD262158 WBY262158:WBZ262158 WLU262158:WLV262158 WVQ262158:WVR262158 I327694:J327694 JE327694:JF327694 TA327694:TB327694 ACW327694:ACX327694 AMS327694:AMT327694 AWO327694:AWP327694 BGK327694:BGL327694 BQG327694:BQH327694 CAC327694:CAD327694 CJY327694:CJZ327694 CTU327694:CTV327694 DDQ327694:DDR327694 DNM327694:DNN327694 DXI327694:DXJ327694 EHE327694:EHF327694 ERA327694:ERB327694 FAW327694:FAX327694 FKS327694:FKT327694 FUO327694:FUP327694 GEK327694:GEL327694 GOG327694:GOH327694 GYC327694:GYD327694 HHY327694:HHZ327694 HRU327694:HRV327694 IBQ327694:IBR327694 ILM327694:ILN327694 IVI327694:IVJ327694 JFE327694:JFF327694 JPA327694:JPB327694 JYW327694:JYX327694 KIS327694:KIT327694 KSO327694:KSP327694 LCK327694:LCL327694 LMG327694:LMH327694 LWC327694:LWD327694 MFY327694:MFZ327694 MPU327694:MPV327694 MZQ327694:MZR327694 NJM327694:NJN327694 NTI327694:NTJ327694 ODE327694:ODF327694 ONA327694:ONB327694 OWW327694:OWX327694 PGS327694:PGT327694 PQO327694:PQP327694 QAK327694:QAL327694 QKG327694:QKH327694 QUC327694:QUD327694 RDY327694:RDZ327694 RNU327694:RNV327694 RXQ327694:RXR327694 SHM327694:SHN327694 SRI327694:SRJ327694 TBE327694:TBF327694 TLA327694:TLB327694 TUW327694:TUX327694 UES327694:UET327694 UOO327694:UOP327694 UYK327694:UYL327694 VIG327694:VIH327694 VSC327694:VSD327694 WBY327694:WBZ327694 WLU327694:WLV327694 WVQ327694:WVR327694 I393230:J393230 JE393230:JF393230 TA393230:TB393230 ACW393230:ACX393230 AMS393230:AMT393230 AWO393230:AWP393230 BGK393230:BGL393230 BQG393230:BQH393230 CAC393230:CAD393230 CJY393230:CJZ393230 CTU393230:CTV393230 DDQ393230:DDR393230 DNM393230:DNN393230 DXI393230:DXJ393230 EHE393230:EHF393230 ERA393230:ERB393230 FAW393230:FAX393230 FKS393230:FKT393230 FUO393230:FUP393230 GEK393230:GEL393230 GOG393230:GOH393230 GYC393230:GYD393230 HHY393230:HHZ393230 HRU393230:HRV393230 IBQ393230:IBR393230 ILM393230:ILN393230 IVI393230:IVJ393230 JFE393230:JFF393230 JPA393230:JPB393230 JYW393230:JYX393230 KIS393230:KIT393230 KSO393230:KSP393230 LCK393230:LCL393230 LMG393230:LMH393230 LWC393230:LWD393230 MFY393230:MFZ393230 MPU393230:MPV393230 MZQ393230:MZR393230 NJM393230:NJN393230 NTI393230:NTJ393230 ODE393230:ODF393230 ONA393230:ONB393230 OWW393230:OWX393230 PGS393230:PGT393230 PQO393230:PQP393230 QAK393230:QAL393230 QKG393230:QKH393230 QUC393230:QUD393230 RDY393230:RDZ393230 RNU393230:RNV393230 RXQ393230:RXR393230 SHM393230:SHN393230 SRI393230:SRJ393230 TBE393230:TBF393230 TLA393230:TLB393230 TUW393230:TUX393230 UES393230:UET393230 UOO393230:UOP393230 UYK393230:UYL393230 VIG393230:VIH393230 VSC393230:VSD393230 WBY393230:WBZ393230 WLU393230:WLV393230 WVQ393230:WVR393230 I458766:J458766 JE458766:JF458766 TA458766:TB458766 ACW458766:ACX458766 AMS458766:AMT458766 AWO458766:AWP458766 BGK458766:BGL458766 BQG458766:BQH458766 CAC458766:CAD458766 CJY458766:CJZ458766 CTU458766:CTV458766 DDQ458766:DDR458766 DNM458766:DNN458766 DXI458766:DXJ458766 EHE458766:EHF458766 ERA458766:ERB458766 FAW458766:FAX458766 FKS458766:FKT458766 FUO458766:FUP458766 GEK458766:GEL458766 GOG458766:GOH458766 GYC458766:GYD458766 HHY458766:HHZ458766 HRU458766:HRV458766 IBQ458766:IBR458766 ILM458766:ILN458766 IVI458766:IVJ458766 JFE458766:JFF458766 JPA458766:JPB458766 JYW458766:JYX458766 KIS458766:KIT458766 KSO458766:KSP458766 LCK458766:LCL458766 LMG458766:LMH458766 LWC458766:LWD458766 MFY458766:MFZ458766 MPU458766:MPV458766 MZQ458766:MZR458766 NJM458766:NJN458766 NTI458766:NTJ458766 ODE458766:ODF458766 ONA458766:ONB458766 OWW458766:OWX458766 PGS458766:PGT458766 PQO458766:PQP458766 QAK458766:QAL458766 QKG458766:QKH458766 QUC458766:QUD458766 RDY458766:RDZ458766 RNU458766:RNV458766 RXQ458766:RXR458766 SHM458766:SHN458766 SRI458766:SRJ458766 TBE458766:TBF458766 TLA458766:TLB458766 TUW458766:TUX458766 UES458766:UET458766 UOO458766:UOP458766 UYK458766:UYL458766 VIG458766:VIH458766 VSC458766:VSD458766 WBY458766:WBZ458766 WLU458766:WLV458766 WVQ458766:WVR458766 I524302:J524302 JE524302:JF524302 TA524302:TB524302 ACW524302:ACX524302 AMS524302:AMT524302 AWO524302:AWP524302 BGK524302:BGL524302 BQG524302:BQH524302 CAC524302:CAD524302 CJY524302:CJZ524302 CTU524302:CTV524302 DDQ524302:DDR524302 DNM524302:DNN524302 DXI524302:DXJ524302 EHE524302:EHF524302 ERA524302:ERB524302 FAW524302:FAX524302 FKS524302:FKT524302 FUO524302:FUP524302 GEK524302:GEL524302 GOG524302:GOH524302 GYC524302:GYD524302 HHY524302:HHZ524302 HRU524302:HRV524302 IBQ524302:IBR524302 ILM524302:ILN524302 IVI524302:IVJ524302 JFE524302:JFF524302 JPA524302:JPB524302 JYW524302:JYX524302 KIS524302:KIT524302 KSO524302:KSP524302 LCK524302:LCL524302 LMG524302:LMH524302 LWC524302:LWD524302 MFY524302:MFZ524302 MPU524302:MPV524302 MZQ524302:MZR524302 NJM524302:NJN524302 NTI524302:NTJ524302 ODE524302:ODF524302 ONA524302:ONB524302 OWW524302:OWX524302 PGS524302:PGT524302 PQO524302:PQP524302 QAK524302:QAL524302 QKG524302:QKH524302 QUC524302:QUD524302 RDY524302:RDZ524302 RNU524302:RNV524302 RXQ524302:RXR524302 SHM524302:SHN524302 SRI524302:SRJ524302 TBE524302:TBF524302 TLA524302:TLB524302 TUW524302:TUX524302 UES524302:UET524302 UOO524302:UOP524302 UYK524302:UYL524302 VIG524302:VIH524302 VSC524302:VSD524302 WBY524302:WBZ524302 WLU524302:WLV524302 WVQ524302:WVR524302 I589838:J589838 JE589838:JF589838 TA589838:TB589838 ACW589838:ACX589838 AMS589838:AMT589838 AWO589838:AWP589838 BGK589838:BGL589838 BQG589838:BQH589838 CAC589838:CAD589838 CJY589838:CJZ589838 CTU589838:CTV589838 DDQ589838:DDR589838 DNM589838:DNN589838 DXI589838:DXJ589838 EHE589838:EHF589838 ERA589838:ERB589838 FAW589838:FAX589838 FKS589838:FKT589838 FUO589838:FUP589838 GEK589838:GEL589838 GOG589838:GOH589838 GYC589838:GYD589838 HHY589838:HHZ589838 HRU589838:HRV589838 IBQ589838:IBR589838 ILM589838:ILN589838 IVI589838:IVJ589838 JFE589838:JFF589838 JPA589838:JPB589838 JYW589838:JYX589838 KIS589838:KIT589838 KSO589838:KSP589838 LCK589838:LCL589838 LMG589838:LMH589838 LWC589838:LWD589838 MFY589838:MFZ589838 MPU589838:MPV589838 MZQ589838:MZR589838 NJM589838:NJN589838 NTI589838:NTJ589838 ODE589838:ODF589838 ONA589838:ONB589838 OWW589838:OWX589838 PGS589838:PGT589838 PQO589838:PQP589838 QAK589838:QAL589838 QKG589838:QKH589838 QUC589838:QUD589838 RDY589838:RDZ589838 RNU589838:RNV589838 RXQ589838:RXR589838 SHM589838:SHN589838 SRI589838:SRJ589838 TBE589838:TBF589838 TLA589838:TLB589838 TUW589838:TUX589838 UES589838:UET589838 UOO589838:UOP589838 UYK589838:UYL589838 VIG589838:VIH589838 VSC589838:VSD589838 WBY589838:WBZ589838 WLU589838:WLV589838 WVQ589838:WVR589838 I655374:J655374 JE655374:JF655374 TA655374:TB655374 ACW655374:ACX655374 AMS655374:AMT655374 AWO655374:AWP655374 BGK655374:BGL655374 BQG655374:BQH655374 CAC655374:CAD655374 CJY655374:CJZ655374 CTU655374:CTV655374 DDQ655374:DDR655374 DNM655374:DNN655374 DXI655374:DXJ655374 EHE655374:EHF655374 ERA655374:ERB655374 FAW655374:FAX655374 FKS655374:FKT655374 FUO655374:FUP655374 GEK655374:GEL655374 GOG655374:GOH655374 GYC655374:GYD655374 HHY655374:HHZ655374 HRU655374:HRV655374 IBQ655374:IBR655374 ILM655374:ILN655374 IVI655374:IVJ655374 JFE655374:JFF655374 JPA655374:JPB655374 JYW655374:JYX655374 KIS655374:KIT655374 KSO655374:KSP655374 LCK655374:LCL655374 LMG655374:LMH655374 LWC655374:LWD655374 MFY655374:MFZ655374 MPU655374:MPV655374 MZQ655374:MZR655374 NJM655374:NJN655374 NTI655374:NTJ655374 ODE655374:ODF655374 ONA655374:ONB655374 OWW655374:OWX655374 PGS655374:PGT655374 PQO655374:PQP655374 QAK655374:QAL655374 QKG655374:QKH655374 QUC655374:QUD655374 RDY655374:RDZ655374 RNU655374:RNV655374 RXQ655374:RXR655374 SHM655374:SHN655374 SRI655374:SRJ655374 TBE655374:TBF655374 TLA655374:TLB655374 TUW655374:TUX655374 UES655374:UET655374 UOO655374:UOP655374 UYK655374:UYL655374 VIG655374:VIH655374 VSC655374:VSD655374 WBY655374:WBZ655374 WLU655374:WLV655374 WVQ655374:WVR655374 I720910:J720910 JE720910:JF720910 TA720910:TB720910 ACW720910:ACX720910 AMS720910:AMT720910 AWO720910:AWP720910 BGK720910:BGL720910 BQG720910:BQH720910 CAC720910:CAD720910 CJY720910:CJZ720910 CTU720910:CTV720910 DDQ720910:DDR720910 DNM720910:DNN720910 DXI720910:DXJ720910 EHE720910:EHF720910 ERA720910:ERB720910 FAW720910:FAX720910 FKS720910:FKT720910 FUO720910:FUP720910 GEK720910:GEL720910 GOG720910:GOH720910 GYC720910:GYD720910 HHY720910:HHZ720910 HRU720910:HRV720910 IBQ720910:IBR720910 ILM720910:ILN720910 IVI720910:IVJ720910 JFE720910:JFF720910 JPA720910:JPB720910 JYW720910:JYX720910 KIS720910:KIT720910 KSO720910:KSP720910 LCK720910:LCL720910 LMG720910:LMH720910 LWC720910:LWD720910 MFY720910:MFZ720910 MPU720910:MPV720910 MZQ720910:MZR720910 NJM720910:NJN720910 NTI720910:NTJ720910 ODE720910:ODF720910 ONA720910:ONB720910 OWW720910:OWX720910 PGS720910:PGT720910 PQO720910:PQP720910 QAK720910:QAL720910 QKG720910:QKH720910 QUC720910:QUD720910 RDY720910:RDZ720910 RNU720910:RNV720910 RXQ720910:RXR720910 SHM720910:SHN720910 SRI720910:SRJ720910 TBE720910:TBF720910 TLA720910:TLB720910 TUW720910:TUX720910 UES720910:UET720910 UOO720910:UOP720910 UYK720910:UYL720910 VIG720910:VIH720910 VSC720910:VSD720910 WBY720910:WBZ720910 WLU720910:WLV720910 WVQ720910:WVR720910 I786446:J786446 JE786446:JF786446 TA786446:TB786446 ACW786446:ACX786446 AMS786446:AMT786446 AWO786446:AWP786446 BGK786446:BGL786446 BQG786446:BQH786446 CAC786446:CAD786446 CJY786446:CJZ786446 CTU786446:CTV786446 DDQ786446:DDR786446 DNM786446:DNN786446 DXI786446:DXJ786446 EHE786446:EHF786446 ERA786446:ERB786446 FAW786446:FAX786446 FKS786446:FKT786446 FUO786446:FUP786446 GEK786446:GEL786446 GOG786446:GOH786446 GYC786446:GYD786446 HHY786446:HHZ786446 HRU786446:HRV786446 IBQ786446:IBR786446 ILM786446:ILN786446 IVI786446:IVJ786446 JFE786446:JFF786446 JPA786446:JPB786446 JYW786446:JYX786446 KIS786446:KIT786446 KSO786446:KSP786446 LCK786446:LCL786446 LMG786446:LMH786446 LWC786446:LWD786446 MFY786446:MFZ786446 MPU786446:MPV786446 MZQ786446:MZR786446 NJM786446:NJN786446 NTI786446:NTJ786446 ODE786446:ODF786446 ONA786446:ONB786446 OWW786446:OWX786446 PGS786446:PGT786446 PQO786446:PQP786446 QAK786446:QAL786446 QKG786446:QKH786446 QUC786446:QUD786446 RDY786446:RDZ786446 RNU786446:RNV786446 RXQ786446:RXR786446 SHM786446:SHN786446 SRI786446:SRJ786446 TBE786446:TBF786446 TLA786446:TLB786446 TUW786446:TUX786446 UES786446:UET786446 UOO786446:UOP786446 UYK786446:UYL786446 VIG786446:VIH786446 VSC786446:VSD786446 WBY786446:WBZ786446 WLU786446:WLV786446 WVQ786446:WVR786446 I851982:J851982 JE851982:JF851982 TA851982:TB851982 ACW851982:ACX851982 AMS851982:AMT851982 AWO851982:AWP851982 BGK851982:BGL851982 BQG851982:BQH851982 CAC851982:CAD851982 CJY851982:CJZ851982 CTU851982:CTV851982 DDQ851982:DDR851982 DNM851982:DNN851982 DXI851982:DXJ851982 EHE851982:EHF851982 ERA851982:ERB851982 FAW851982:FAX851982 FKS851982:FKT851982 FUO851982:FUP851982 GEK851982:GEL851982 GOG851982:GOH851982 GYC851982:GYD851982 HHY851982:HHZ851982 HRU851982:HRV851982 IBQ851982:IBR851982 ILM851982:ILN851982 IVI851982:IVJ851982 JFE851982:JFF851982 JPA851982:JPB851982 JYW851982:JYX851982 KIS851982:KIT851982 KSO851982:KSP851982 LCK851982:LCL851982 LMG851982:LMH851982 LWC851982:LWD851982 MFY851982:MFZ851982 MPU851982:MPV851982 MZQ851982:MZR851982 NJM851982:NJN851982 NTI851982:NTJ851982 ODE851982:ODF851982 ONA851982:ONB851982 OWW851982:OWX851982 PGS851982:PGT851982 PQO851982:PQP851982 QAK851982:QAL851982 QKG851982:QKH851982 QUC851982:QUD851982 RDY851982:RDZ851982 RNU851982:RNV851982 RXQ851982:RXR851982 SHM851982:SHN851982 SRI851982:SRJ851982 TBE851982:TBF851982 TLA851982:TLB851982 TUW851982:TUX851982 UES851982:UET851982 UOO851982:UOP851982 UYK851982:UYL851982 VIG851982:VIH851982 VSC851982:VSD851982 WBY851982:WBZ851982 WLU851982:WLV851982 WVQ851982:WVR851982 I917518:J917518 JE917518:JF917518 TA917518:TB917518 ACW917518:ACX917518 AMS917518:AMT917518 AWO917518:AWP917518 BGK917518:BGL917518 BQG917518:BQH917518 CAC917518:CAD917518 CJY917518:CJZ917518 CTU917518:CTV917518 DDQ917518:DDR917518 DNM917518:DNN917518 DXI917518:DXJ917518 EHE917518:EHF917518 ERA917518:ERB917518 FAW917518:FAX917518 FKS917518:FKT917518 FUO917518:FUP917518 GEK917518:GEL917518 GOG917518:GOH917518 GYC917518:GYD917518 HHY917518:HHZ917518 HRU917518:HRV917518 IBQ917518:IBR917518 ILM917518:ILN917518 IVI917518:IVJ917518 JFE917518:JFF917518 JPA917518:JPB917518 JYW917518:JYX917518 KIS917518:KIT917518 KSO917518:KSP917518 LCK917518:LCL917518 LMG917518:LMH917518 LWC917518:LWD917518 MFY917518:MFZ917518 MPU917518:MPV917518 MZQ917518:MZR917518 NJM917518:NJN917518 NTI917518:NTJ917518 ODE917518:ODF917518 ONA917518:ONB917518 OWW917518:OWX917518 PGS917518:PGT917518 PQO917518:PQP917518 QAK917518:QAL917518 QKG917518:QKH917518 QUC917518:QUD917518 RDY917518:RDZ917518 RNU917518:RNV917518 RXQ917518:RXR917518 SHM917518:SHN917518 SRI917518:SRJ917518 TBE917518:TBF917518 TLA917518:TLB917518 TUW917518:TUX917518 UES917518:UET917518 UOO917518:UOP917518 UYK917518:UYL917518 VIG917518:VIH917518 VSC917518:VSD917518 WBY917518:WBZ917518 WLU917518:WLV917518 WVQ917518:WVR917518 I983054:J983054 JE983054:JF983054 TA983054:TB983054 ACW983054:ACX983054 AMS983054:AMT983054 AWO983054:AWP983054 BGK983054:BGL983054 BQG983054:BQH983054 CAC983054:CAD983054 CJY983054:CJZ983054 CTU983054:CTV983054 DDQ983054:DDR983054 DNM983054:DNN983054 DXI983054:DXJ983054 EHE983054:EHF983054 ERA983054:ERB983054 FAW983054:FAX983054 FKS983054:FKT983054 FUO983054:FUP983054 GEK983054:GEL983054 GOG983054:GOH983054 GYC983054:GYD983054 HHY983054:HHZ983054 HRU983054:HRV983054 IBQ983054:IBR983054 ILM983054:ILN983054 IVI983054:IVJ983054 JFE983054:JFF983054 JPA983054:JPB983054 JYW983054:JYX983054 KIS983054:KIT983054 KSO983054:KSP983054 LCK983054:LCL983054 LMG983054:LMH983054 LWC983054:LWD983054 MFY983054:MFZ983054 MPU983054:MPV983054 MZQ983054:MZR983054 NJM983054:NJN983054 NTI983054:NTJ983054 ODE983054:ODF983054 ONA983054:ONB983054 OWW983054:OWX983054 PGS983054:PGT983054 PQO983054:PQP983054 QAK983054:QAL983054 QKG983054:QKH983054 QUC983054:QUD983054 RDY983054:RDZ983054 RNU983054:RNV983054 RXQ983054:RXR983054 SHM983054:SHN983054 SRI983054:SRJ983054 TBE983054:TBF983054 TLA983054:TLB983054 TUW983054:TUX983054 UES983054:UET983054 UOO983054:UOP983054 UYK983054:UYL983054 VIG983054:VIH983054 VSC983054:VSD983054 WBY983054:WBZ983054 WLU983054:WLV983054 WVQ983054:WVR983054" xr:uid="{00000000-0002-0000-0600-000000000000}"/>
  </dataValidations>
  <pageMargins left="0.70866141732283472" right="0.70866141732283472" top="0.74803149606299213" bottom="0.55118110236220474" header="0.31496062992125984" footer="0.31496062992125984"/>
  <pageSetup paperSize="9" scale="55" fitToHeight="0" orientation="landscape"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35</vt:i4>
      </vt:variant>
      <vt:variant>
        <vt:lpstr>名前付き一覧</vt:lpstr>
      </vt:variant>
      <vt:variant>
        <vt:i4>31</vt:i4>
      </vt:variant>
    </vt:vector>
  </HeadingPairs>
  <TitlesOfParts>
    <vt:vector size="66" baseType="lpstr">
      <vt:lpstr>Sheet1</vt:lpstr>
      <vt:lpstr>様式リスト</vt:lpstr>
      <vt:lpstr>申請書様式⇒</vt:lpstr>
      <vt:lpstr>第2号様式</vt:lpstr>
      <vt:lpstr>基準額算出（特定行為）</vt:lpstr>
      <vt:lpstr>【記載例】第2号様式別紙1（所要額調書、対象経費内訳）</vt:lpstr>
      <vt:lpstr>第2号様式別紙1-1（所要額調書、対象経費内訳）</vt:lpstr>
      <vt:lpstr>第2号様式別紙1-2（所要額調書、対象経費内訳 ）</vt:lpstr>
      <vt:lpstr>第2号様式別紙2-1（臨床研修（医師）事業計画書）</vt:lpstr>
      <vt:lpstr>第2号様式別紙2-1（臨床研修（医師）事業計画書）附表A1</vt:lpstr>
      <vt:lpstr>第2号様式別紙2-1（臨床研修（医師）事業計画書）附表A2</vt:lpstr>
      <vt:lpstr>第2号様式別紙2-2（臨床研修（医師）事業計画書）</vt:lpstr>
      <vt:lpstr>第2号様式別紙2-3（臨床研修（医師）事業計画書）</vt:lpstr>
      <vt:lpstr>基準額算出（臨床研修（医師））</vt:lpstr>
      <vt:lpstr>第2号様式別紙2-4（臨床研修（医師）事業計画書）</vt:lpstr>
      <vt:lpstr>第2号様式別紙2-5（臨床研修（医師）事業計画書）</vt:lpstr>
      <vt:lpstr>第3号様式</vt:lpstr>
      <vt:lpstr>精算書様式⇒</vt:lpstr>
      <vt:lpstr>第4号様式</vt:lpstr>
      <vt:lpstr>第4号様式別紙1-1（精算書、対象経費内訳）</vt:lpstr>
      <vt:lpstr>第4号様式別紙1-2（精算書、対象経費内訳 ）（医師）</vt:lpstr>
      <vt:lpstr>【記載例】第4号様式別紙1（精算書、対象経費内訳）</vt:lpstr>
      <vt:lpstr>第4号様式別紙2-1（臨床研修（医師）実績報告）</vt:lpstr>
      <vt:lpstr>第4号様式別紙2-1（臨床研修（医師）実績報告）附表 A1</vt:lpstr>
      <vt:lpstr>第4号様式別紙2-1（臨床研修（医師）実績報告）附表 A2</vt:lpstr>
      <vt:lpstr>第4号様式別紙2-2（臨床研修（医師）実績報告）</vt:lpstr>
      <vt:lpstr>第4号様式別紙2-3（臨床研修（医師）実績報告）</vt:lpstr>
      <vt:lpstr>第4号様式別紙2-4（臨床研修（医師）実績報告）</vt:lpstr>
      <vt:lpstr>第4号様式別紙2-5（臨床研修（医師）実績報告）</vt:lpstr>
      <vt:lpstr>基準額算出（臨床研修（歯科））</vt:lpstr>
      <vt:lpstr>別紙様式 3-2</vt:lpstr>
      <vt:lpstr>別紙様式 3-３</vt:lpstr>
      <vt:lpstr>基準額算出（特定行為精算）</vt:lpstr>
      <vt:lpstr>基準額算出（臨床研修（医師）精算）</vt:lpstr>
      <vt:lpstr>基準額算出（臨床研修（歯科）精算）</vt:lpstr>
      <vt:lpstr>'【記載例】第2号様式別紙1（所要額調書、対象経費内訳）'!Print_Area</vt:lpstr>
      <vt:lpstr>'【記載例】第4号様式別紙1（精算書、対象経費内訳）'!Print_Area</vt:lpstr>
      <vt:lpstr>'基準額算出（特定行為）'!Print_Area</vt:lpstr>
      <vt:lpstr>'基準額算出（特定行為精算）'!Print_Area</vt:lpstr>
      <vt:lpstr>'基準額算出（臨床研修（医師））'!Print_Area</vt:lpstr>
      <vt:lpstr>'基準額算出（臨床研修（医師）精算）'!Print_Area</vt:lpstr>
      <vt:lpstr>'基準額算出（臨床研修（歯科））'!Print_Area</vt:lpstr>
      <vt:lpstr>'基準額算出（臨床研修（歯科）精算）'!Print_Area</vt:lpstr>
      <vt:lpstr>第2号様式!Print_Area</vt:lpstr>
      <vt:lpstr>'第2号様式別紙1-1（所要額調書、対象経費内訳）'!Print_Area</vt:lpstr>
      <vt:lpstr>'第2号様式別紙1-2（所要額調書、対象経費内訳 ）'!Print_Area</vt:lpstr>
      <vt:lpstr>'第2号様式別紙2-1（臨床研修（医師）事業計画書）'!Print_Area</vt:lpstr>
      <vt:lpstr>'第2号様式別紙2-1（臨床研修（医師）事業計画書）附表A1'!Print_Area</vt:lpstr>
      <vt:lpstr>'第2号様式別紙2-1（臨床研修（医師）事業計画書）附表A2'!Print_Area</vt:lpstr>
      <vt:lpstr>'第2号様式別紙2-2（臨床研修（医師）事業計画書）'!Print_Area</vt:lpstr>
      <vt:lpstr>'第2号様式別紙2-3（臨床研修（医師）事業計画書）'!Print_Area</vt:lpstr>
      <vt:lpstr>'第2号様式別紙2-4（臨床研修（医師）事業計画書）'!Print_Area</vt:lpstr>
      <vt:lpstr>'第2号様式別紙2-5（臨床研修（医師）事業計画書）'!Print_Area</vt:lpstr>
      <vt:lpstr>第3号様式!Print_Area</vt:lpstr>
      <vt:lpstr>第4号様式!Print_Area</vt:lpstr>
      <vt:lpstr>'第4号様式別紙1-1（精算書、対象経費内訳）'!Print_Area</vt:lpstr>
      <vt:lpstr>'第4号様式別紙1-2（精算書、対象経費内訳 ）（医師）'!Print_Area</vt:lpstr>
      <vt:lpstr>'第4号様式別紙2-1（臨床研修（医師）実績報告）'!Print_Area</vt:lpstr>
      <vt:lpstr>'第4号様式別紙2-1（臨床研修（医師）実績報告）附表 A1'!Print_Area</vt:lpstr>
      <vt:lpstr>'第4号様式別紙2-1（臨床研修（医師）実績報告）附表 A2'!Print_Area</vt:lpstr>
      <vt:lpstr>'第4号様式別紙2-2（臨床研修（医師）実績報告）'!Print_Area</vt:lpstr>
      <vt:lpstr>'第4号様式別紙2-3（臨床研修（医師）実績報告）'!Print_Area</vt:lpstr>
      <vt:lpstr>'第4号様式別紙2-4（臨床研修（医師）実績報告）'!Print_Area</vt:lpstr>
      <vt:lpstr>'第4号様式別紙2-5（臨床研修（医師）実績報告）'!Print_Area</vt:lpstr>
      <vt:lpstr>'別紙様式 3-2'!Print_Area</vt:lpstr>
      <vt:lpstr>'別紙様式 3-３'!Print_Area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