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mhlwlan.sharepoint.com/sites/11607000/WorkingDocLib/業務班/05_給付第３係/03_広報関係/01_教育訓練給付金の周知広報に関すること/01_広報資料/シミュレーター/"/>
    </mc:Choice>
  </mc:AlternateContent>
  <xr:revisionPtr revIDLastSave="4" documentId="13_ncr:1_{D42C4120-D9B8-4B09-A49E-3186A682E3F5}" xr6:coauthVersionLast="47" xr6:coauthVersionMax="47" xr10:uidLastSave="{EC3E5ADB-083A-439F-8EF3-8BE091795930}"/>
  <workbookProtection workbookAlgorithmName="SHA-512" workbookHashValue="7OCzg7IrM52Hhsq5er9kCHbDTfXYIF0fzzxA1oaa7aiyxNiU/SqNRgz6um+PPC2JAIHvO4z1QSs/KL7OsM2wMw==" workbookSaltValue="XVh+P17zBFIk7UDQ7UiB4g==" workbookSpinCount="100000" lockStructure="1"/>
  <bookViews>
    <workbookView xWindow="-120" yWindow="-16320" windowWidth="29040" windowHeight="15840" xr2:uid="{63AB3486-111D-43B0-99FC-FC0B309D9788}"/>
  </bookViews>
  <sheets>
    <sheet name="専門実践教育訓練給付金 " sheetId="4" r:id="rId1"/>
    <sheet name="特定一般教育訓練給付金" sheetId="6" r:id="rId2"/>
    <sheet name="一般教育訓練給付金" sheetId="5" r:id="rId3"/>
    <sheet name="simulator01" sheetId="1" state="hidden" r:id="rId4"/>
    <sheet name="simulator02" sheetId="3" state="hidden" r:id="rId5"/>
  </sheets>
  <definedNames>
    <definedName name="_xlnm._FilterDatabase" localSheetId="2" hidden="1">一般教育訓練給付金!$C$29:$D$29</definedName>
    <definedName name="_xlnm._FilterDatabase" localSheetId="0" hidden="1">'専門実践教育訓練給付金 '!$C$36:$D$57</definedName>
    <definedName name="_xlnm._FilterDatabase" localSheetId="1" hidden="1">特定一般教育訓練給付金!#REF!</definedName>
    <definedName name="_xlnm.Print_Area" localSheetId="2">一般教育訓練給付金!$A$1:$K$33</definedName>
    <definedName name="_xlnm.Print_Area" localSheetId="1">特定一般教育訓練給付金!$A$1:$K$37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2" i="1" l="1"/>
  <c r="C24" i="1"/>
  <c r="C12" i="1"/>
  <c r="C28" i="3"/>
  <c r="C27" i="3"/>
  <c r="C26" i="3"/>
  <c r="C25" i="3"/>
  <c r="C24" i="3"/>
  <c r="C23" i="3"/>
  <c r="C22" i="3"/>
  <c r="C21" i="3"/>
  <c r="C29" i="3" l="1"/>
  <c r="D20" i="1" l="1"/>
  <c r="C20" i="1"/>
  <c r="D8" i="1" l="1"/>
  <c r="C8" i="1"/>
  <c r="C7" i="3" l="1"/>
  <c r="D14" i="3" l="1"/>
  <c r="D13" i="3"/>
  <c r="D12" i="3"/>
  <c r="D11" i="3"/>
  <c r="D10" i="3"/>
  <c r="D9" i="3"/>
  <c r="D8" i="3"/>
  <c r="D7" i="3"/>
  <c r="C14" i="3"/>
  <c r="C13" i="3"/>
  <c r="C12" i="3"/>
  <c r="C11" i="3"/>
  <c r="C10" i="3"/>
  <c r="C9" i="3"/>
  <c r="C8" i="3"/>
  <c r="E11" i="3" l="1"/>
  <c r="H11" i="3" s="1"/>
  <c r="E12" i="3"/>
  <c r="E9" i="3"/>
  <c r="H9" i="3" s="1"/>
  <c r="E10" i="3"/>
  <c r="H10" i="3" s="1"/>
  <c r="E13" i="3"/>
  <c r="H13" i="3" s="1"/>
  <c r="E14" i="3"/>
  <c r="H42" i="3" s="1"/>
  <c r="E8" i="3"/>
  <c r="H8" i="3" s="1"/>
  <c r="E7" i="3"/>
  <c r="H7" i="3" s="1"/>
  <c r="D15" i="3"/>
  <c r="D60" i="4" s="1"/>
  <c r="C15" i="3"/>
  <c r="C60" i="4" s="1"/>
  <c r="E8" i="1"/>
  <c r="G8" i="1" s="1"/>
  <c r="C9" i="1"/>
  <c r="C31" i="5" s="1"/>
  <c r="E20" i="1"/>
  <c r="C21" i="1"/>
  <c r="C35" i="6" s="1"/>
  <c r="I8" i="1" l="1"/>
  <c r="I27" i="1"/>
  <c r="I20" i="1"/>
  <c r="G20" i="1"/>
  <c r="G27" i="1"/>
  <c r="H39" i="3"/>
  <c r="F11" i="3"/>
  <c r="H35" i="3"/>
  <c r="H37" i="3"/>
  <c r="H40" i="3"/>
  <c r="H38" i="3"/>
  <c r="H36" i="3"/>
  <c r="H41" i="3"/>
  <c r="H26" i="3"/>
  <c r="H12" i="3"/>
  <c r="H25" i="3"/>
  <c r="H21" i="3"/>
  <c r="H22" i="3"/>
  <c r="H23" i="3"/>
  <c r="H24" i="3"/>
  <c r="H28" i="3"/>
  <c r="H27" i="3"/>
  <c r="F13" i="3"/>
  <c r="H14" i="3"/>
  <c r="F9" i="3"/>
  <c r="C16" i="3"/>
  <c r="C63" i="4" s="1"/>
  <c r="F7" i="3"/>
  <c r="H20" i="1" l="1"/>
  <c r="J21" i="1" s="1"/>
  <c r="H27" i="1"/>
  <c r="J28" i="1" s="1"/>
  <c r="H8" i="1"/>
  <c r="J9" i="1" s="1"/>
  <c r="Q21" i="3"/>
  <c r="Q27" i="3" s="1"/>
  <c r="L7" i="3"/>
  <c r="L11" i="3" s="1"/>
  <c r="I12" i="3" s="1"/>
  <c r="Q35" i="3"/>
  <c r="Q41" i="3" s="1"/>
  <c r="I42" i="3" s="1"/>
  <c r="J32" i="1" l="1"/>
  <c r="F36" i="6"/>
  <c r="F32" i="5"/>
  <c r="J8" i="1"/>
  <c r="K8" i="1" s="1"/>
  <c r="J27" i="1"/>
  <c r="K27" i="1" s="1"/>
  <c r="J20" i="1"/>
  <c r="K20" i="1" s="1"/>
  <c r="Q39" i="3"/>
  <c r="I11" i="3"/>
  <c r="Q25" i="3"/>
  <c r="I26" i="3" s="1"/>
  <c r="L13" i="3"/>
  <c r="I13" i="3" s="1"/>
  <c r="I41" i="3"/>
  <c r="I28" i="3"/>
  <c r="I27" i="3"/>
  <c r="J27" i="3" s="1"/>
  <c r="K27" i="3" s="1"/>
  <c r="F34" i="6" l="1"/>
  <c r="G34" i="6"/>
  <c r="F30" i="5"/>
  <c r="J13" i="3"/>
  <c r="K13" i="3" s="1"/>
  <c r="J11" i="3"/>
  <c r="K11" i="3" s="1"/>
  <c r="I14" i="3"/>
  <c r="G36" i="6"/>
  <c r="I40" i="3"/>
  <c r="J31" i="1"/>
  <c r="K31" i="1" s="1"/>
  <c r="I25" i="3"/>
  <c r="J25" i="3" s="1"/>
  <c r="K25" i="3" s="1"/>
  <c r="I39" i="3"/>
  <c r="J39" i="3" s="1"/>
  <c r="K39" i="3" s="1"/>
  <c r="J41" i="3"/>
  <c r="K41" i="3" s="1"/>
  <c r="J28" i="3"/>
  <c r="K28" i="3" s="1"/>
  <c r="F48" i="4" l="1"/>
  <c r="F54" i="4"/>
  <c r="H34" i="6"/>
  <c r="J14" i="3"/>
  <c r="K14" i="3" s="1"/>
  <c r="J12" i="3"/>
  <c r="K12" i="3" s="1"/>
  <c r="H36" i="6"/>
  <c r="J26" i="3"/>
  <c r="K26" i="3" s="1"/>
  <c r="J40" i="3"/>
  <c r="K40" i="3" s="1"/>
  <c r="J42" i="3"/>
  <c r="K42" i="3" s="1"/>
  <c r="F51" i="4" l="1"/>
  <c r="M13" i="3"/>
  <c r="M14" i="3" s="1"/>
  <c r="F59" i="4" s="1"/>
  <c r="M11" i="3"/>
  <c r="M12" i="3" s="1"/>
  <c r="I7" i="3"/>
  <c r="J7" i="3" s="1"/>
  <c r="K7" i="3" s="1"/>
  <c r="L9" i="3"/>
  <c r="I10" i="3" s="1"/>
  <c r="I8" i="3"/>
  <c r="F36" i="4" l="1"/>
  <c r="F57" i="4"/>
  <c r="F53" i="4"/>
  <c r="L15" i="3"/>
  <c r="I9" i="3"/>
  <c r="J9" i="3" s="1"/>
  <c r="K9" i="3" s="1"/>
  <c r="F42" i="4" l="1"/>
  <c r="J8" i="3"/>
  <c r="K8" i="3" s="1"/>
  <c r="F39" i="4" l="1"/>
  <c r="J10" i="3"/>
  <c r="K10" i="3" s="1"/>
  <c r="M7" i="3"/>
  <c r="M8" i="3" s="1"/>
  <c r="I22" i="3"/>
  <c r="Q23" i="3"/>
  <c r="I24" i="3" s="1"/>
  <c r="I21" i="3"/>
  <c r="F45" i="4" l="1"/>
  <c r="M9" i="3"/>
  <c r="M10" i="3" s="1"/>
  <c r="F47" i="4" s="1"/>
  <c r="F41" i="4"/>
  <c r="J15" i="3"/>
  <c r="K15" i="3" s="1"/>
  <c r="Q29" i="3"/>
  <c r="I23" i="3"/>
  <c r="J23" i="3" s="1"/>
  <c r="K23" i="3" s="1"/>
  <c r="J21" i="3"/>
  <c r="K21" i="3" s="1"/>
  <c r="F63" i="4" l="1"/>
  <c r="M15" i="3"/>
  <c r="M16" i="3" s="1"/>
  <c r="J22" i="3"/>
  <c r="K22" i="3" s="1"/>
  <c r="J24" i="3"/>
  <c r="J29" i="3" l="1"/>
  <c r="L21" i="3" s="1"/>
  <c r="M21" i="3" s="1"/>
  <c r="O21" i="3" s="1"/>
  <c r="P21" i="3" s="1"/>
  <c r="K24" i="3"/>
  <c r="F65" i="4" l="1"/>
  <c r="N21" i="3"/>
  <c r="L22" i="3" s="1"/>
  <c r="M22" i="3" s="1"/>
  <c r="O22" i="3" s="1"/>
  <c r="P22" i="3" s="1"/>
  <c r="R21" i="3" s="1"/>
  <c r="O7" i="3" s="1"/>
  <c r="R22" i="3" l="1"/>
  <c r="N22" i="3"/>
  <c r="O8" i="3" l="1"/>
  <c r="L23" i="3"/>
  <c r="M23" i="3" s="1"/>
  <c r="O23" i="3" s="1"/>
  <c r="P23" i="3" s="1"/>
  <c r="N23" i="3" l="1"/>
  <c r="L24" i="3" l="1"/>
  <c r="M24" i="3" s="1"/>
  <c r="O24" i="3" s="1"/>
  <c r="P24" i="3" s="1"/>
  <c r="R24" i="3" s="1"/>
  <c r="O10" i="3" l="1"/>
  <c r="R23" i="3"/>
  <c r="O9" i="3" s="1"/>
  <c r="N24" i="3"/>
  <c r="L25" i="3" l="1"/>
  <c r="M25" i="3" s="1"/>
  <c r="O25" i="3" s="1"/>
  <c r="P25" i="3" s="1"/>
  <c r="N25" i="3" l="1"/>
  <c r="L26" i="3" l="1"/>
  <c r="M26" i="3" s="1"/>
  <c r="O26" i="3" s="1"/>
  <c r="P26" i="3" s="1"/>
  <c r="R26" i="3" s="1"/>
  <c r="O12" i="3" l="1"/>
  <c r="R25" i="3"/>
  <c r="O11" i="3" s="1"/>
  <c r="N26" i="3"/>
  <c r="L27" i="3" l="1"/>
  <c r="M27" i="3" s="1"/>
  <c r="O27" i="3" s="1"/>
  <c r="P27" i="3" s="1"/>
  <c r="N27" i="3" l="1"/>
  <c r="L28" i="3" l="1"/>
  <c r="M28" i="3" s="1"/>
  <c r="O28" i="3" s="1"/>
  <c r="P28" i="3" s="1"/>
  <c r="R28" i="3" l="1"/>
  <c r="O14" i="3" s="1"/>
  <c r="R27" i="3"/>
  <c r="O13" i="3" s="1"/>
  <c r="P29" i="3"/>
  <c r="N28" i="3"/>
  <c r="I35" i="3"/>
  <c r="J35" i="3" s="1"/>
  <c r="K35" i="3" s="1"/>
  <c r="I36" i="3"/>
  <c r="Q37" i="3"/>
  <c r="I37" i="3" s="1"/>
  <c r="R30" i="3" l="1"/>
  <c r="O16" i="3" s="1"/>
  <c r="H38" i="4" s="1"/>
  <c r="R29" i="3"/>
  <c r="S29" i="3" s="1"/>
  <c r="Q43" i="3"/>
  <c r="J36" i="3"/>
  <c r="K36" i="3" s="1"/>
  <c r="I38" i="3"/>
  <c r="J37" i="3"/>
  <c r="H36" i="4" l="1"/>
  <c r="O15" i="3"/>
  <c r="P15" i="3" s="1"/>
  <c r="J38" i="3"/>
  <c r="J43" i="3" s="1"/>
  <c r="L35" i="3" s="1"/>
  <c r="M35" i="3" s="1"/>
  <c r="K37" i="3"/>
  <c r="J36" i="4" l="1"/>
  <c r="K38" i="3"/>
  <c r="O35" i="3"/>
  <c r="P35" i="3" s="1"/>
  <c r="N35" i="3"/>
  <c r="L36" i="3" l="1"/>
  <c r="M36" i="3" s="1"/>
  <c r="O36" i="3" s="1"/>
  <c r="P36" i="3" s="1"/>
  <c r="R36" i="3" s="1"/>
  <c r="Q8" i="3" s="1"/>
  <c r="R35" i="3" l="1"/>
  <c r="N36" i="3"/>
  <c r="Q7" i="3" l="1"/>
  <c r="L37" i="3"/>
  <c r="M37" i="3" s="1"/>
  <c r="O37" i="3" s="1"/>
  <c r="P37" i="3" s="1"/>
  <c r="N37" i="3" l="1"/>
  <c r="L38" i="3" l="1"/>
  <c r="M38" i="3" s="1"/>
  <c r="O38" i="3" s="1"/>
  <c r="P38" i="3" s="1"/>
  <c r="R38" i="3" s="1"/>
  <c r="Q10" i="3" s="1"/>
  <c r="R37" i="3" l="1"/>
  <c r="N38" i="3"/>
  <c r="Q9" i="3" l="1"/>
  <c r="L39" i="3"/>
  <c r="M39" i="3" s="1"/>
  <c r="O39" i="3" s="1"/>
  <c r="P39" i="3" s="1"/>
  <c r="N39" i="3" l="1"/>
  <c r="L40" i="3" l="1"/>
  <c r="M40" i="3" s="1"/>
  <c r="O40" i="3" s="1"/>
  <c r="P40" i="3" s="1"/>
  <c r="R40" i="3" s="1"/>
  <c r="Q12" i="3" s="1"/>
  <c r="R39" i="3" l="1"/>
  <c r="N40" i="3"/>
  <c r="L41" i="3" s="1"/>
  <c r="M41" i="3" s="1"/>
  <c r="O41" i="3" s="1"/>
  <c r="P41" i="3" s="1"/>
  <c r="Q11" i="3" l="1"/>
  <c r="N41" i="3"/>
  <c r="L42" i="3" l="1"/>
  <c r="M42" i="3" s="1"/>
  <c r="O42" i="3" s="1"/>
  <c r="P42" i="3" s="1"/>
  <c r="R42" i="3" s="1"/>
  <c r="Q14" i="3" s="1"/>
  <c r="R41" i="3" l="1"/>
  <c r="P43" i="3"/>
  <c r="N42" i="3"/>
  <c r="R44" i="3" l="1"/>
  <c r="Q16" i="3" s="1"/>
  <c r="Q13" i="3"/>
  <c r="R43" i="3"/>
  <c r="S43" i="3" s="1"/>
  <c r="H51" i="4" l="1"/>
  <c r="H49" i="4"/>
  <c r="Q15" i="3"/>
  <c r="R15" i="3" s="1"/>
  <c r="J4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Koji Motoyama</author>
  </authors>
  <commentList>
    <comment ref="G7" authorId="0" shapeId="0" xr:uid="{FDCEB858-06A0-4444-B7CC-F369058973CA}">
      <text>
        <r>
          <rPr>
            <b/>
            <sz val="9"/>
            <color indexed="81"/>
            <rFont val="Meiryo UI"/>
            <family val="3"/>
            <charset val="128"/>
          </rPr>
          <t>小数点以下切捨</t>
        </r>
      </text>
    </comment>
    <comment ref="G19" authorId="0" shapeId="0" xr:uid="{77A03BE9-FD08-42E5-A074-9EC5866A42B6}">
      <text>
        <r>
          <rPr>
            <b/>
            <sz val="9"/>
            <color indexed="81"/>
            <rFont val="Meiryo UI"/>
            <family val="3"/>
            <charset val="128"/>
          </rPr>
          <t>小数点以下切捨</t>
        </r>
      </text>
    </comment>
    <comment ref="G26" authorId="0" shapeId="0" xr:uid="{1C2223E2-400B-469A-9BDD-0EA04F622FCD}">
      <text>
        <r>
          <rPr>
            <b/>
            <sz val="9"/>
            <color indexed="81"/>
            <rFont val="Meiryo UI"/>
            <family val="3"/>
            <charset val="128"/>
          </rPr>
          <t>小数点以下切捨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Koji Motoyama</author>
  </authors>
  <commentList>
    <comment ref="H6" authorId="0" shapeId="0" xr:uid="{9142F5E3-3451-40CC-BA5E-41D1340630CA}">
      <text>
        <r>
          <rPr>
            <b/>
            <sz val="9"/>
            <color indexed="81"/>
            <rFont val="Meiryo UI"/>
            <family val="3"/>
            <charset val="128"/>
          </rPr>
          <t>小数点以下切捨</t>
        </r>
      </text>
    </comment>
    <comment ref="I6" authorId="0" shapeId="0" xr:uid="{E852972A-880B-4B82-90E8-AFB621B7EB14}">
      <text>
        <r>
          <rPr>
            <b/>
            <sz val="9"/>
            <color indexed="81"/>
            <rFont val="Meiryo UI"/>
            <family val="3"/>
            <charset val="128"/>
          </rPr>
          <t>年間上限判定前</t>
        </r>
      </text>
    </comment>
    <comment ref="H20" authorId="0" shapeId="0" xr:uid="{DA29536B-0A7C-4DE4-9D4B-EF3ABCBFF0E6}">
      <text>
        <r>
          <rPr>
            <b/>
            <sz val="9"/>
            <color indexed="81"/>
            <rFont val="Meiryo UI"/>
            <family val="3"/>
            <charset val="128"/>
          </rPr>
          <t>小数点以下切捨</t>
        </r>
      </text>
    </comment>
    <comment ref="I20" authorId="0" shapeId="0" xr:uid="{804EDE7A-FF44-4885-BEBF-4BB34579790A}">
      <text>
        <r>
          <rPr>
            <b/>
            <sz val="9"/>
            <color indexed="81"/>
            <rFont val="Meiryo UI"/>
            <family val="3"/>
            <charset val="128"/>
          </rPr>
          <t>年間上限判定前</t>
        </r>
      </text>
    </comment>
    <comment ref="J20" authorId="0" shapeId="0" xr:uid="{6A1F4B29-E2DC-45A5-8470-0AECD69D0B74}">
      <text>
        <r>
          <rPr>
            <b/>
            <sz val="9"/>
            <color indexed="81"/>
            <rFont val="Meiryo UI"/>
            <family val="3"/>
            <charset val="128"/>
          </rPr>
          <t>年間上限判定後</t>
        </r>
      </text>
    </comment>
    <comment ref="O20" authorId="0" shapeId="0" xr:uid="{F241049D-8C30-477B-BE54-71B985AB6825}">
      <text>
        <r>
          <rPr>
            <b/>
            <sz val="9"/>
            <color indexed="81"/>
            <rFont val="Meiryo UI"/>
            <family val="3"/>
            <charset val="128"/>
          </rPr>
          <t>合計上限判定後</t>
        </r>
      </text>
    </comment>
    <comment ref="H34" authorId="0" shapeId="0" xr:uid="{FBD59FFA-EC24-4997-B44F-A636FCB2A3FE}">
      <text>
        <r>
          <rPr>
            <b/>
            <sz val="9"/>
            <color indexed="81"/>
            <rFont val="Meiryo UI"/>
            <family val="3"/>
            <charset val="128"/>
          </rPr>
          <t>小数点以下切捨</t>
        </r>
      </text>
    </comment>
    <comment ref="I34" authorId="0" shapeId="0" xr:uid="{BF3FA6B5-5F18-4137-B425-79A333FDB47A}">
      <text>
        <r>
          <rPr>
            <b/>
            <sz val="9"/>
            <color indexed="81"/>
            <rFont val="Meiryo UI"/>
            <family val="3"/>
            <charset val="128"/>
          </rPr>
          <t>年間上限判定前</t>
        </r>
      </text>
    </comment>
    <comment ref="J34" authorId="0" shapeId="0" xr:uid="{B7ACBA1A-B19D-4BF9-B641-956CC2E68089}">
      <text>
        <r>
          <rPr>
            <b/>
            <sz val="9"/>
            <color indexed="81"/>
            <rFont val="Meiryo UI"/>
            <family val="3"/>
            <charset val="128"/>
          </rPr>
          <t>年間上限判定後</t>
        </r>
      </text>
    </comment>
    <comment ref="O34" authorId="0" shapeId="0" xr:uid="{5E5A1789-869E-48C1-BD5C-82FCA80ABB99}">
      <text>
        <r>
          <rPr>
            <b/>
            <sz val="9"/>
            <color indexed="81"/>
            <rFont val="Meiryo UI"/>
            <family val="3"/>
            <charset val="128"/>
          </rPr>
          <t>合計上限判定後</t>
        </r>
      </text>
    </comment>
  </commentList>
</comments>
</file>

<file path=xl/sharedStrings.xml><?xml version="1.0" encoding="utf-8"?>
<sst xmlns="http://schemas.openxmlformats.org/spreadsheetml/2006/main" count="159" uniqueCount="82">
  <si>
    <t>特定一般教育訓練　支給予定額</t>
    <phoneticPr fontId="2"/>
  </si>
  <si>
    <t>合計</t>
    <rPh sb="0" eb="2">
      <t>ゴウケイ</t>
    </rPh>
    <phoneticPr fontId="2"/>
  </si>
  <si>
    <t>入学金</t>
    <rPh sb="0" eb="3">
      <t>ニュウガクキン</t>
    </rPh>
    <phoneticPr fontId="2"/>
  </si>
  <si>
    <t>受講料</t>
    <rPh sb="0" eb="3">
      <t>ジュコウリョウ</t>
    </rPh>
    <phoneticPr fontId="2"/>
  </si>
  <si>
    <t>給付金</t>
    <rPh sb="0" eb="3">
      <t>キュウフキン</t>
    </rPh>
    <phoneticPr fontId="2"/>
  </si>
  <si>
    <t>支給額</t>
    <phoneticPr fontId="2"/>
  </si>
  <si>
    <t>上限</t>
    <phoneticPr fontId="2"/>
  </si>
  <si>
    <t>下限</t>
    <rPh sb="0" eb="2">
      <t>カゲン</t>
    </rPh>
    <phoneticPr fontId="2"/>
  </si>
  <si>
    <t>追加給付</t>
    <phoneticPr fontId="2"/>
  </si>
  <si>
    <t>小計</t>
    <rPh sb="0" eb="2">
      <t>ショウケイ</t>
    </rPh>
    <phoneticPr fontId="2"/>
  </si>
  <si>
    <t>計算結果</t>
    <rPh sb="0" eb="2">
      <t>ケイサン</t>
    </rPh>
    <rPh sb="2" eb="4">
      <t>ケッカ</t>
    </rPh>
    <phoneticPr fontId="2"/>
  </si>
  <si>
    <t>一般教育訓練　支給予定額</t>
    <phoneticPr fontId="2"/>
  </si>
  <si>
    <t>専門実践教育訓練　支給予定額</t>
    <phoneticPr fontId="2"/>
  </si>
  <si>
    <t>第1期</t>
    <rPh sb="0" eb="1">
      <t>ダイ</t>
    </rPh>
    <rPh sb="2" eb="3">
      <t>キ</t>
    </rPh>
    <phoneticPr fontId="2"/>
  </si>
  <si>
    <t>第2期</t>
    <rPh sb="0" eb="1">
      <t>ダイ</t>
    </rPh>
    <rPh sb="2" eb="3">
      <t>キ</t>
    </rPh>
    <phoneticPr fontId="2"/>
  </si>
  <si>
    <t>第3期</t>
    <rPh sb="0" eb="1">
      <t>ダイ</t>
    </rPh>
    <rPh sb="2" eb="3">
      <t>キ</t>
    </rPh>
    <phoneticPr fontId="2"/>
  </si>
  <si>
    <t>第4期</t>
    <rPh sb="0" eb="1">
      <t>ダイ</t>
    </rPh>
    <rPh sb="2" eb="3">
      <t>キ</t>
    </rPh>
    <phoneticPr fontId="2"/>
  </si>
  <si>
    <t>第5期</t>
    <rPh sb="0" eb="1">
      <t>ダイ</t>
    </rPh>
    <rPh sb="2" eb="3">
      <t>キ</t>
    </rPh>
    <phoneticPr fontId="2"/>
  </si>
  <si>
    <t>第6期</t>
    <rPh sb="0" eb="1">
      <t>ダイ</t>
    </rPh>
    <rPh sb="2" eb="3">
      <t>キ</t>
    </rPh>
    <phoneticPr fontId="2"/>
  </si>
  <si>
    <t>第7期</t>
    <rPh sb="0" eb="1">
      <t>ダイ</t>
    </rPh>
    <rPh sb="2" eb="3">
      <t>キ</t>
    </rPh>
    <phoneticPr fontId="2"/>
  </si>
  <si>
    <t>第8期</t>
    <rPh sb="0" eb="1">
      <t>ダイ</t>
    </rPh>
    <rPh sb="2" eb="3">
      <t>キ</t>
    </rPh>
    <phoneticPr fontId="2"/>
  </si>
  <si>
    <t>計</t>
    <rPh sb="0" eb="1">
      <t>ケイ</t>
    </rPh>
    <phoneticPr fontId="2"/>
  </si>
  <si>
    <t>年間計</t>
    <rPh sb="0" eb="2">
      <t>ネンカン</t>
    </rPh>
    <rPh sb="2" eb="3">
      <t>ケイ</t>
    </rPh>
    <phoneticPr fontId="2"/>
  </si>
  <si>
    <t>①追加給付</t>
    <phoneticPr fontId="2"/>
  </si>
  <si>
    <t>計算額</t>
    <rPh sb="0" eb="2">
      <t>ケイサン</t>
    </rPh>
    <rPh sb="2" eb="3">
      <t>ガク</t>
    </rPh>
    <phoneticPr fontId="2"/>
  </si>
  <si>
    <t>上限超過</t>
    <rPh sb="0" eb="2">
      <t>ジョウゲン</t>
    </rPh>
    <rPh sb="2" eb="4">
      <t>チョウカ</t>
    </rPh>
    <phoneticPr fontId="2"/>
  </si>
  <si>
    <t>計算額A</t>
    <rPh sb="0" eb="2">
      <t>ケイサン</t>
    </rPh>
    <rPh sb="2" eb="3">
      <t>ガク</t>
    </rPh>
    <phoneticPr fontId="2"/>
  </si>
  <si>
    <t>計算額B</t>
    <rPh sb="0" eb="2">
      <t>ケイサン</t>
    </rPh>
    <rPh sb="2" eb="3">
      <t>ガク</t>
    </rPh>
    <phoneticPr fontId="2"/>
  </si>
  <si>
    <t>支給額</t>
    <rPh sb="0" eb="3">
      <t>シキュウガク</t>
    </rPh>
    <phoneticPr fontId="2"/>
  </si>
  <si>
    <t>計算額C</t>
    <rPh sb="0" eb="2">
      <t>ケイサン</t>
    </rPh>
    <rPh sb="2" eb="3">
      <t>ガク</t>
    </rPh>
    <phoneticPr fontId="2"/>
  </si>
  <si>
    <t>上限残</t>
    <rPh sb="0" eb="2">
      <t>ジョウゲン</t>
    </rPh>
    <rPh sb="2" eb="3">
      <t>ザン</t>
    </rPh>
    <phoneticPr fontId="2"/>
  </si>
  <si>
    <t>上限割当</t>
    <rPh sb="0" eb="2">
      <t>ジョウゲン</t>
    </rPh>
    <rPh sb="2" eb="4">
      <t>ワリアテ</t>
    </rPh>
    <phoneticPr fontId="2"/>
  </si>
  <si>
    <t>割当累計</t>
    <rPh sb="0" eb="2">
      <t>ワリアテ</t>
    </rPh>
    <rPh sb="2" eb="4">
      <t>ルイケイ</t>
    </rPh>
    <phoneticPr fontId="2"/>
  </si>
  <si>
    <t>②追加給付</t>
    <phoneticPr fontId="2"/>
  </si>
  <si>
    <t>受講料</t>
    <phoneticPr fontId="2"/>
  </si>
  <si>
    <t>単位期間</t>
    <rPh sb="0" eb="2">
      <t>タンイ</t>
    </rPh>
    <rPh sb="2" eb="4">
      <t>キカン</t>
    </rPh>
    <phoneticPr fontId="2"/>
  </si>
  <si>
    <t>上限</t>
    <rPh sb="0" eb="2">
      <t>ジョウゲン</t>
    </rPh>
    <phoneticPr fontId="2"/>
  </si>
  <si>
    <t>追加給付については、ある連続する２支給単位期間にかかる教育訓練経費についての支給額が上限に達した場合であっても、その他の支給単位期間においてその教育訓練経費について限度額まで支給対象とする。</t>
    <phoneticPr fontId="2"/>
  </si>
  <si>
    <t>変更可能箇所</t>
    <rPh sb="0" eb="2">
      <t>ヘンコウ</t>
    </rPh>
    <rPh sb="2" eb="4">
      <t>カノウ</t>
    </rPh>
    <rPh sb="4" eb="6">
      <t>カショ</t>
    </rPh>
    <phoneticPr fontId="2"/>
  </si>
  <si>
    <t>m2XkjNvB</t>
    <phoneticPr fontId="2"/>
  </si>
  <si>
    <t>PW</t>
    <phoneticPr fontId="2"/>
  </si>
  <si>
    <t>教育訓練経費</t>
    <rPh sb="0" eb="2">
      <t>キョウイク</t>
    </rPh>
    <rPh sb="2" eb="4">
      <t>クンレン</t>
    </rPh>
    <rPh sb="4" eb="6">
      <t>ケイヒ</t>
    </rPh>
    <phoneticPr fontId="2"/>
  </si>
  <si>
    <t>※10年の間に複数回専門実践教育訓練を受講する場合や、法令上最短４年の専門実践教育訓練（専門職大学等）を受講する場合は、別途条件等があります。</t>
    <phoneticPr fontId="2"/>
  </si>
  <si>
    <t>支給額（表示額）</t>
    <rPh sb="4" eb="6">
      <t>ヒョウジ</t>
    </rPh>
    <rPh sb="6" eb="7">
      <t>ガク</t>
    </rPh>
    <phoneticPr fontId="2"/>
  </si>
  <si>
    <t>合計額（表示額）</t>
    <rPh sb="0" eb="2">
      <t>ゴウケイ</t>
    </rPh>
    <rPh sb="4" eb="6">
      <t>ヒョウジ</t>
    </rPh>
    <rPh sb="6" eb="7">
      <t>ガク</t>
    </rPh>
    <phoneticPr fontId="2"/>
  </si>
  <si>
    <t>支給額（表示額）</t>
    <rPh sb="0" eb="3">
      <t>シキュウガク</t>
    </rPh>
    <rPh sb="4" eb="6">
      <t>ヒョウジ</t>
    </rPh>
    <rPh sb="6" eb="7">
      <t>ガク</t>
    </rPh>
    <phoneticPr fontId="2"/>
  </si>
  <si>
    <t>①②③合計額（表示額）</t>
    <rPh sb="3" eb="5">
      <t>ゴウケイ</t>
    </rPh>
    <rPh sb="5" eb="6">
      <t>ガク</t>
    </rPh>
    <rPh sb="7" eb="9">
      <t>ヒョウジ</t>
    </rPh>
    <rPh sb="9" eb="10">
      <t>ガク</t>
    </rPh>
    <phoneticPr fontId="2"/>
  </si>
  <si>
    <t>①②合計額（表示額）</t>
    <rPh sb="2" eb="4">
      <t>ゴウケイ</t>
    </rPh>
    <rPh sb="4" eb="5">
      <t>ガク</t>
    </rPh>
    <rPh sb="6" eb="8">
      <t>ヒョウジ</t>
    </rPh>
    <rPh sb="8" eb="9">
      <t>ガク</t>
    </rPh>
    <phoneticPr fontId="2"/>
  </si>
  <si>
    <t>①＋②
合計</t>
    <rPh sb="4" eb="6">
      <t>ゴウケイ</t>
    </rPh>
    <phoneticPr fontId="2"/>
  </si>
  <si>
    <t>①専門実践教育訓練を受講中・修了した場合、教育訓練経費の50%に相当する額を受講開始日から６か月ごとに支給します。</t>
    <phoneticPr fontId="2"/>
  </si>
  <si>
    <t>※80%に相当する額の上限は192万円（年間上限64万円）。4千円を超えない場合は支給されません。</t>
    <phoneticPr fontId="2"/>
  </si>
  <si>
    <t>※①と②で支給した額と教育訓練経費の80%に相当する額との差額を支給します。</t>
    <phoneticPr fontId="2"/>
  </si>
  <si>
    <t>※受講開始日が令和6年10月以降の場合に限ります。</t>
    <phoneticPr fontId="2"/>
  </si>
  <si>
    <t>※50%に相当する額の上限は120万円（年間上限40万円）。4千円を超えない場合は支給されません。</t>
    <phoneticPr fontId="2"/>
  </si>
  <si>
    <t>※70%に相当する額の上限は168万円（年間上限56万円）。4千円を超えない場合は支給されません。</t>
    <phoneticPr fontId="2"/>
  </si>
  <si>
    <t>※①で支給した額と教育訓練経費の70%に相当する額との差額を支給します。</t>
    <phoneticPr fontId="2"/>
  </si>
  <si>
    <t>教育訓練給付金シミュレーター</t>
    <phoneticPr fontId="2"/>
  </si>
  <si>
    <t>①特定一般教育訓練を修了した場合、教育訓練経費の40%に相当する額を支給します。</t>
    <phoneticPr fontId="2"/>
  </si>
  <si>
    <t>※40%に相当する額の上限は20万円。4千円を超えない場合は支給されません。</t>
    <phoneticPr fontId="2"/>
  </si>
  <si>
    <t>※50%に相当する額の上限は25万円。4千円を超えない場合は支給されません。</t>
    <phoneticPr fontId="2"/>
  </si>
  <si>
    <t>※①で支給した額と教育訓練経費の50%に相当する額との差額を支給します。</t>
    <phoneticPr fontId="2"/>
  </si>
  <si>
    <t>一般教育訓練を修了した場合、教育訓練経費の20%に相当する額を支給します。</t>
    <phoneticPr fontId="2"/>
  </si>
  <si>
    <t>※20%に相当する額の上限は10万円。4千円を超えない場合は支給されません。</t>
    <phoneticPr fontId="2"/>
  </si>
  <si>
    <t>入学金・受講料</t>
    <rPh sb="0" eb="3">
      <t>ニュウガクキン</t>
    </rPh>
    <rPh sb="4" eb="7">
      <t>ジュコウリョウ</t>
    </rPh>
    <phoneticPr fontId="2"/>
  </si>
  <si>
    <t>計</t>
    <rPh sb="0" eb="1">
      <t>ケイ</t>
    </rPh>
    <phoneticPr fontId="2"/>
  </si>
  <si>
    <t>支給額（表示額）</t>
    <phoneticPr fontId="2"/>
  </si>
  <si>
    <t>①＋②の合計額</t>
    <phoneticPr fontId="2"/>
  </si>
  <si>
    <t>①＋②＋③の合計額</t>
    <phoneticPr fontId="2"/>
  </si>
  <si>
    <r>
      <t xml:space="preserve">①基本となる給付額
</t>
    </r>
    <r>
      <rPr>
        <b/>
        <sz val="10"/>
        <color theme="1"/>
        <rFont val="Meiryo UI"/>
        <family val="3"/>
        <charset val="128"/>
      </rPr>
      <t>（６ヵ月ごとに支給される額）</t>
    </r>
    <phoneticPr fontId="2"/>
  </si>
  <si>
    <r>
      <t xml:space="preserve">②追加給付１
</t>
    </r>
    <r>
      <rPr>
        <b/>
        <sz val="10"/>
        <color theme="1"/>
        <rFont val="Meiryo UI"/>
        <family val="3"/>
        <charset val="128"/>
      </rPr>
      <t>（資格取得等した場合）</t>
    </r>
    <phoneticPr fontId="2"/>
  </si>
  <si>
    <r>
      <t xml:space="preserve">③追加給付２
</t>
    </r>
    <r>
      <rPr>
        <b/>
        <sz val="10"/>
        <color theme="1"/>
        <rFont val="Meiryo UI"/>
        <family val="3"/>
        <charset val="128"/>
      </rPr>
      <t>（訓練前後で賃金が上昇した場合）</t>
    </r>
    <phoneticPr fontId="2"/>
  </si>
  <si>
    <t>①の合計額</t>
    <rPh sb="2" eb="5">
      <t>ゴウケイガク</t>
    </rPh>
    <phoneticPr fontId="2"/>
  </si>
  <si>
    <t>専門実践教育訓練給付金　支給額</t>
    <phoneticPr fontId="2"/>
  </si>
  <si>
    <t>②専門実践教育訓練を修了し、資格を取得して就職等した場合、教育訓練経費の70%に相当する額を支給します。【追加給付１】</t>
    <rPh sb="53" eb="55">
      <t>ツイカ</t>
    </rPh>
    <rPh sb="55" eb="57">
      <t>キュウフ</t>
    </rPh>
    <phoneticPr fontId="2"/>
  </si>
  <si>
    <t>③専門実践教育訓練を修了し、資格を取得して就職等し、訓練修了後の賃金が受講開始前の賃金と比較して５％以上上昇した場合、教育訓練経費の80%に相当する額を支給します。【追加給付２】</t>
    <rPh sb="83" eb="85">
      <t>ツイカ</t>
    </rPh>
    <rPh sb="85" eb="87">
      <t>キュウフ</t>
    </rPh>
    <phoneticPr fontId="2"/>
  </si>
  <si>
    <t>②追加給付
（資格取得等した場合）</t>
    <phoneticPr fontId="2"/>
  </si>
  <si>
    <t>②特定一般教育訓練を修了し、資格を取得して就職等した場合、教育訓練経費の50%に相当する額を支給します。【追加給付】</t>
    <rPh sb="53" eb="55">
      <t>ツイカ</t>
    </rPh>
    <rPh sb="55" eb="57">
      <t>キュウフ</t>
    </rPh>
    <phoneticPr fontId="2"/>
  </si>
  <si>
    <t>特定一般教育訓練給付金　支給額</t>
    <phoneticPr fontId="2"/>
  </si>
  <si>
    <t xml:space="preserve">①基本となる給付額 </t>
    <rPh sb="1" eb="3">
      <t>キホン</t>
    </rPh>
    <rPh sb="6" eb="8">
      <t>キュウフ</t>
    </rPh>
    <rPh sb="8" eb="9">
      <t>ガク</t>
    </rPh>
    <phoneticPr fontId="2"/>
  </si>
  <si>
    <t>一般教育訓練給付金　支給額</t>
    <rPh sb="10" eb="13">
      <t>シキュウガク</t>
    </rPh>
    <phoneticPr fontId="2"/>
  </si>
  <si>
    <t>給付額</t>
    <rPh sb="0" eb="3">
      <t>キュウフガク</t>
    </rPh>
    <phoneticPr fontId="2"/>
  </si>
  <si>
    <t>入学料</t>
    <rPh sb="2" eb="3">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</si>
</sst>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9"/>
      <color indexed="81"/>
      <name val="Meiryo UI"/>
      <family val="3"/>
      <charset val="128"/>
    </font>
    <font>
      <sz val="10.5"/>
      <color theme="1"/>
      <name val="Meiryo UI"/>
      <family val="3"/>
      <charset val="128"/>
    </font>
    <font>
      <b/>
      <sz val="10.5"/>
      <color rgb="FF000000"/>
      <name val="Meiryo UI"/>
      <family val="3"/>
      <charset val="128"/>
    </font>
    <font>
      <b/>
      <sz val="10.5"/>
      <color theme="1"/>
      <name val="Meiryo UI"/>
      <family val="3"/>
      <charset val="128"/>
    </font>
    <font>
      <b/>
      <sz val="16"/>
      <color theme="1"/>
      <name val="Meiryo UI"/>
      <family val="3"/>
      <charset val="128"/>
    </font>
    <font>
      <b/>
      <sz val="18"/>
      <color theme="1"/>
      <name val="Meiryo UI"/>
      <family val="3"/>
      <charset val="128"/>
    </font>
    <font>
      <sz val="9"/>
      <color theme="1"/>
      <name val="Meiryo UI"/>
      <family val="3"/>
      <charset val="128"/>
    </font>
    <font>
      <sz val="7.5"/>
      <color theme="1"/>
      <name val="Meiryo UI"/>
      <family val="3"/>
      <charset val="128"/>
    </font>
    <font>
      <b/>
      <sz val="12"/>
      <color theme="1"/>
      <name val="Meiryo UI"/>
      <family val="3"/>
      <charset val="128"/>
    </font>
    <font>
      <sz val="12"/>
      <color theme="1"/>
      <name val="Meiryo UI"/>
      <family val="3"/>
      <charset val="128"/>
    </font>
    <font>
      <b/>
      <sz val="11"/>
      <color theme="1"/>
      <name val="Meiryo UI"/>
      <family val="3"/>
      <charset val="128"/>
    </font>
    <font>
      <sz val="10"/>
      <color theme="1"/>
      <name val="Meiryo UI"/>
      <family val="3"/>
      <charset val="128"/>
    </font>
    <font>
      <sz val="10.5"/>
      <color rgb="FF000000"/>
      <name val="Meiryo UI"/>
      <family val="3"/>
      <charset val="128"/>
    </font>
    <font>
      <sz val="10"/>
      <color rgb="FF000000"/>
      <name val="Meiryo UI"/>
      <family val="3"/>
      <charset val="128"/>
    </font>
    <font>
      <sz val="9"/>
      <color rgb="FF000000"/>
      <name val="Meiryo UI"/>
      <family val="3"/>
      <charset val="128"/>
    </font>
    <font>
      <sz val="11"/>
      <color rgb="FF000000"/>
      <name val="Meiryo UI"/>
      <family val="3"/>
      <charset val="128"/>
    </font>
    <font>
      <b/>
      <sz val="24"/>
      <color theme="1"/>
      <name val="Meiryo UI"/>
      <family val="3"/>
      <charset val="128"/>
    </font>
    <font>
      <b/>
      <sz val="18"/>
      <color rgb="FFFF0066"/>
      <name val="Meiryo UI"/>
      <family val="3"/>
      <charset val="128"/>
    </font>
    <font>
      <b/>
      <sz val="18"/>
      <color rgb="FF0070C0"/>
      <name val="Meiryo UI"/>
      <family val="3"/>
      <charset val="128"/>
    </font>
    <font>
      <b/>
      <sz val="18"/>
      <color rgb="FF00B050"/>
      <name val="Meiryo UI"/>
      <family val="3"/>
      <charset val="128"/>
    </font>
    <font>
      <b/>
      <sz val="18"/>
      <color rgb="FF7030A0"/>
      <name val="Meiryo UI"/>
      <family val="3"/>
      <charset val="128"/>
    </font>
    <font>
      <b/>
      <sz val="18"/>
      <color rgb="FF008E40"/>
      <name val="Meiryo UI"/>
      <family val="3"/>
      <charset val="128"/>
    </font>
    <font>
      <b/>
      <sz val="10"/>
      <color theme="1"/>
      <name val="Meiryo UI"/>
      <family val="3"/>
      <charset val="128"/>
    </font>
  </fonts>
  <fills count="10">
    <fill>
      <patternFill patternType="none"/>
    </fill>
    <fill>
      <patternFill patternType="gray125"/>
    </fill>
    <fill>
      <patternFill patternType="solid">
        <fgColor rgb="FFFFFFCC"/>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7FA"/>
        <bgColor indexed="64"/>
      </patternFill>
    </fill>
    <fill>
      <patternFill patternType="solid">
        <fgColor rgb="FFDDFFEC"/>
        <bgColor indexed="64"/>
      </patternFill>
    </fill>
    <fill>
      <patternFill patternType="solid">
        <fgColor rgb="FFF4EDF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ck">
        <color rgb="FF92D050"/>
      </right>
      <top style="thick">
        <color rgb="FF92D050"/>
      </top>
      <bottom/>
      <diagonal/>
    </border>
    <border>
      <left style="thin">
        <color indexed="64"/>
      </left>
      <right style="thick">
        <color rgb="FF92D050"/>
      </right>
      <top style="thin">
        <color indexed="64"/>
      </top>
      <bottom/>
      <diagonal/>
    </border>
    <border>
      <left style="thin">
        <color indexed="64"/>
      </left>
      <right style="thin">
        <color indexed="64"/>
      </right>
      <top/>
      <bottom/>
      <diagonal/>
    </border>
    <border>
      <left style="thin">
        <color indexed="64"/>
      </left>
      <right style="thick">
        <color rgb="FF92D050"/>
      </right>
      <top/>
      <bottom/>
      <diagonal/>
    </border>
    <border>
      <left style="thick">
        <color rgb="FF92D050"/>
      </left>
      <right style="thin">
        <color indexed="64"/>
      </right>
      <top style="thick">
        <color rgb="FF92D050"/>
      </top>
      <bottom/>
      <diagonal/>
    </border>
    <border>
      <left style="thick">
        <color rgb="FF92D050"/>
      </left>
      <right style="thin">
        <color indexed="64"/>
      </right>
      <top/>
      <bottom style="thin">
        <color indexed="64"/>
      </bottom>
      <diagonal/>
    </border>
    <border>
      <left style="thick">
        <color rgb="FF92D050"/>
      </left>
      <right style="thin">
        <color indexed="64"/>
      </right>
      <top style="thin">
        <color indexed="64"/>
      </top>
      <bottom/>
      <diagonal/>
    </border>
    <border>
      <left style="thin">
        <color indexed="64"/>
      </left>
      <right style="thick">
        <color rgb="FF92D050"/>
      </right>
      <top/>
      <bottom style="thick">
        <color rgb="FF92D050"/>
      </bottom>
      <diagonal/>
    </border>
    <border>
      <left style="thick">
        <color rgb="FF92D050"/>
      </left>
      <right style="thin">
        <color indexed="64"/>
      </right>
      <top/>
      <bottom style="thick">
        <color rgb="FF92D050"/>
      </bottom>
      <diagonal/>
    </border>
    <border>
      <left style="thick">
        <color rgb="FF92D050"/>
      </left>
      <right style="thin">
        <color indexed="64"/>
      </right>
      <top/>
      <bottom/>
      <diagonal/>
    </border>
    <border>
      <left style="thick">
        <color indexed="64"/>
      </left>
      <right style="thick">
        <color indexed="64"/>
      </right>
      <top style="thick">
        <color indexed="64"/>
      </top>
      <bottom/>
      <diagonal/>
    </border>
    <border>
      <left style="thick">
        <color indexed="64"/>
      </left>
      <right style="thick">
        <color indexed="64"/>
      </right>
      <top style="thin">
        <color indexed="64"/>
      </top>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right style="thin">
        <color indexed="64"/>
      </right>
      <top style="thick">
        <color rgb="FF92D050"/>
      </top>
      <bottom/>
      <diagonal/>
    </border>
    <border>
      <left style="thin">
        <color indexed="64"/>
      </left>
      <right/>
      <top style="thick">
        <color rgb="FF92D050"/>
      </top>
      <bottom/>
      <diagonal/>
    </border>
    <border>
      <left style="thick">
        <color indexed="64"/>
      </left>
      <right style="thick">
        <color indexed="64"/>
      </right>
      <top/>
      <bottom style="thin">
        <color indexed="64"/>
      </bottom>
      <diagonal/>
    </border>
    <border>
      <left style="thin">
        <color indexed="64"/>
      </left>
      <right style="thin">
        <color indexed="64"/>
      </right>
      <top style="thick">
        <color rgb="FF92D050"/>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dotted">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style="thick">
        <color indexed="64"/>
      </top>
      <bottom/>
      <diagonal/>
    </border>
    <border>
      <left style="thick">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0" fillId="4" borderId="0" xfId="0" applyFill="1">
      <alignment vertical="center"/>
    </xf>
    <xf numFmtId="38" fontId="0" fillId="4" borderId="0" xfId="1" applyFont="1" applyFill="1" applyAlignment="1">
      <alignment horizontal="center" vertical="center"/>
    </xf>
    <xf numFmtId="38" fontId="0" fillId="4" borderId="0" xfId="1" applyFont="1" applyFill="1">
      <alignment vertical="center"/>
    </xf>
    <xf numFmtId="38" fontId="0" fillId="4" borderId="0" xfId="1" applyFont="1" applyFill="1" applyAlignment="1">
      <alignment horizontal="right" vertical="center"/>
    </xf>
    <xf numFmtId="0" fontId="7" fillId="4" borderId="0" xfId="0" applyFont="1" applyFill="1" applyAlignment="1">
      <alignment horizontal="left" vertical="center" readingOrder="1"/>
    </xf>
    <xf numFmtId="0" fontId="6" fillId="4" borderId="0" xfId="0" applyFont="1" applyFill="1">
      <alignment vertical="center"/>
    </xf>
    <xf numFmtId="0" fontId="10" fillId="4" borderId="0" xfId="0" applyFont="1" applyFill="1" applyAlignment="1">
      <alignment horizontal="left" vertical="center"/>
    </xf>
    <xf numFmtId="38" fontId="8" fillId="5" borderId="5" xfId="1" applyFont="1" applyFill="1" applyBorder="1" applyAlignment="1">
      <alignment horizontal="center" vertical="center"/>
    </xf>
    <xf numFmtId="38" fontId="0" fillId="3" borderId="1" xfId="1" applyFont="1" applyFill="1" applyBorder="1" applyAlignment="1">
      <alignment horizontal="right" vertical="center"/>
    </xf>
    <xf numFmtId="38" fontId="0" fillId="0" borderId="1" xfId="1" applyFont="1" applyFill="1" applyBorder="1" applyAlignment="1">
      <alignment horizontal="right" vertical="center"/>
    </xf>
    <xf numFmtId="38" fontId="3" fillId="2" borderId="1" xfId="1" applyFont="1" applyFill="1" applyBorder="1" applyProtection="1">
      <alignment vertical="center"/>
      <protection locked="0"/>
    </xf>
    <xf numFmtId="9" fontId="3" fillId="2" borderId="1" xfId="0" applyNumberFormat="1" applyFont="1" applyFill="1" applyBorder="1" applyProtection="1">
      <alignment vertical="center"/>
      <protection locked="0"/>
    </xf>
    <xf numFmtId="38" fontId="3" fillId="2" borderId="1" xfId="1" applyFont="1" applyFill="1" applyBorder="1" applyAlignment="1" applyProtection="1">
      <alignment horizontal="right" vertical="center"/>
      <protection locked="0"/>
    </xf>
    <xf numFmtId="0" fontId="3" fillId="4" borderId="0" xfId="0" applyFont="1" applyFill="1">
      <alignment vertical="center"/>
    </xf>
    <xf numFmtId="0" fontId="3" fillId="4" borderId="0" xfId="0" applyFont="1" applyFill="1" applyAlignment="1">
      <alignment horizontal="center" vertical="center"/>
    </xf>
    <xf numFmtId="38" fontId="3" fillId="4" borderId="0" xfId="1" applyFont="1" applyFill="1" applyBorder="1">
      <alignment vertical="center"/>
    </xf>
    <xf numFmtId="38" fontId="0" fillId="4" borderId="0" xfId="1" applyFont="1" applyFill="1" applyBorder="1">
      <alignment vertical="center"/>
    </xf>
    <xf numFmtId="0" fontId="0" fillId="4" borderId="1" xfId="0" applyFill="1" applyBorder="1">
      <alignment vertical="center"/>
    </xf>
    <xf numFmtId="38" fontId="0" fillId="4" borderId="1" xfId="1" applyFont="1" applyFill="1" applyBorder="1" applyAlignment="1">
      <alignment horizontal="center" vertical="center"/>
    </xf>
    <xf numFmtId="38" fontId="0" fillId="4" borderId="2" xfId="1" applyFont="1" applyFill="1" applyBorder="1" applyAlignment="1">
      <alignment horizontal="center" vertical="center"/>
    </xf>
    <xf numFmtId="38" fontId="3" fillId="4" borderId="0" xfId="1" applyFont="1" applyFill="1" applyBorder="1" applyAlignment="1">
      <alignment horizontal="center" vertical="center"/>
    </xf>
    <xf numFmtId="38" fontId="0" fillId="4" borderId="1" xfId="1" applyFont="1" applyFill="1" applyBorder="1" applyAlignment="1">
      <alignment horizontal="right" vertical="center"/>
    </xf>
    <xf numFmtId="38" fontId="0" fillId="4" borderId="2" xfId="1" applyFont="1" applyFill="1" applyBorder="1" applyAlignment="1">
      <alignment horizontal="right" vertical="center"/>
    </xf>
    <xf numFmtId="38" fontId="3" fillId="4" borderId="0" xfId="1" applyFont="1" applyFill="1" applyBorder="1" applyAlignment="1">
      <alignment horizontal="right" vertical="center"/>
    </xf>
    <xf numFmtId="38" fontId="3" fillId="4" borderId="0" xfId="1" applyFont="1" applyFill="1">
      <alignment vertical="center"/>
    </xf>
    <xf numFmtId="38" fontId="3" fillId="4" borderId="1" xfId="1" applyFont="1" applyFill="1" applyBorder="1" applyAlignment="1">
      <alignment horizontal="center" vertical="center"/>
    </xf>
    <xf numFmtId="38" fontId="3" fillId="4" borderId="1" xfId="1" applyFont="1" applyFill="1" applyBorder="1" applyAlignment="1">
      <alignment horizontal="right" vertical="center"/>
    </xf>
    <xf numFmtId="38" fontId="3" fillId="4" borderId="0" xfId="1" applyFont="1" applyFill="1" applyAlignment="1">
      <alignment horizontal="right" vertical="center"/>
    </xf>
    <xf numFmtId="0" fontId="0" fillId="4" borderId="1" xfId="0" applyFill="1" applyBorder="1" applyAlignment="1">
      <alignment horizontal="center" vertical="center"/>
    </xf>
    <xf numFmtId="38" fontId="0" fillId="0" borderId="2" xfId="1" applyFont="1" applyFill="1" applyBorder="1" applyAlignment="1">
      <alignment horizontal="right" vertical="center"/>
    </xf>
    <xf numFmtId="38" fontId="0" fillId="4" borderId="0" xfId="1" applyFont="1" applyFill="1" applyBorder="1" applyAlignment="1">
      <alignment horizontal="right" vertical="center"/>
    </xf>
    <xf numFmtId="38" fontId="0" fillId="4" borderId="0" xfId="0" applyNumberFormat="1" applyFill="1">
      <alignment vertical="center"/>
    </xf>
    <xf numFmtId="0" fontId="3" fillId="4" borderId="0" xfId="0" applyFont="1" applyFill="1" applyAlignment="1">
      <alignment horizontal="left" vertical="center"/>
    </xf>
    <xf numFmtId="9" fontId="3" fillId="2" borderId="1" xfId="0" applyNumberFormat="1" applyFont="1" applyFill="1" applyBorder="1" applyAlignment="1" applyProtection="1">
      <alignment horizontal="right" vertical="center"/>
      <protection locked="0"/>
    </xf>
    <xf numFmtId="0" fontId="9" fillId="4" borderId="0" xfId="0" applyFont="1" applyFill="1">
      <alignment vertical="center"/>
    </xf>
    <xf numFmtId="0" fontId="11" fillId="4" borderId="0" xfId="0" applyFont="1" applyFill="1">
      <alignment vertical="center"/>
    </xf>
    <xf numFmtId="38" fontId="8" fillId="4" borderId="0" xfId="1" applyFont="1" applyFill="1" applyBorder="1" applyAlignment="1">
      <alignment horizontal="center" vertical="center"/>
    </xf>
    <xf numFmtId="176" fontId="8" fillId="4" borderId="0" xfId="1" applyNumberFormat="1" applyFont="1" applyFill="1" applyBorder="1" applyAlignment="1">
      <alignment horizontal="right" vertical="center"/>
    </xf>
    <xf numFmtId="38" fontId="8" fillId="5" borderId="3" xfId="1" applyFont="1" applyFill="1" applyBorder="1" applyAlignment="1">
      <alignment horizontal="center" vertical="center"/>
    </xf>
    <xf numFmtId="176" fontId="8" fillId="4" borderId="0" xfId="0" applyNumberFormat="1" applyFont="1" applyFill="1" applyAlignment="1">
      <alignment horizontal="right" vertical="center"/>
    </xf>
    <xf numFmtId="0" fontId="0" fillId="6" borderId="1" xfId="0" applyFill="1" applyBorder="1" applyAlignment="1">
      <alignment horizontal="center" vertical="center"/>
    </xf>
    <xf numFmtId="38" fontId="0" fillId="6" borderId="2" xfId="1" applyFont="1" applyFill="1" applyBorder="1" applyAlignment="1">
      <alignment horizontal="center" vertical="center"/>
    </xf>
    <xf numFmtId="176" fontId="6" fillId="4" borderId="0" xfId="1" applyNumberFormat="1" applyFont="1" applyFill="1" applyBorder="1" applyAlignment="1" applyProtection="1">
      <alignment horizontal="right" vertical="center"/>
    </xf>
    <xf numFmtId="176" fontId="8" fillId="4" borderId="22" xfId="1" applyNumberFormat="1" applyFont="1" applyFill="1" applyBorder="1" applyAlignment="1">
      <alignment vertical="center"/>
    </xf>
    <xf numFmtId="0" fontId="0" fillId="4" borderId="0" xfId="0" applyFill="1" applyAlignment="1">
      <alignment horizontal="center" vertical="center"/>
    </xf>
    <xf numFmtId="0" fontId="3" fillId="4" borderId="1" xfId="0" applyFont="1" applyFill="1" applyBorder="1" applyAlignment="1">
      <alignment horizontal="center" vertical="center"/>
    </xf>
    <xf numFmtId="38" fontId="3" fillId="4" borderId="2" xfId="1" applyFont="1" applyFill="1" applyBorder="1" applyAlignment="1">
      <alignment horizontal="center" vertical="center"/>
    </xf>
    <xf numFmtId="0" fontId="3" fillId="4" borderId="2" xfId="0" applyFont="1" applyFill="1" applyBorder="1" applyAlignment="1">
      <alignment horizontal="center" vertical="center"/>
    </xf>
    <xf numFmtId="38" fontId="3" fillId="4" borderId="22" xfId="1" applyFont="1" applyFill="1" applyBorder="1" applyAlignment="1">
      <alignment horizontal="center" vertical="center"/>
    </xf>
    <xf numFmtId="38" fontId="3" fillId="4" borderId="27" xfId="1" applyFont="1" applyFill="1" applyBorder="1" applyAlignment="1">
      <alignment horizontal="center" vertical="center"/>
    </xf>
    <xf numFmtId="38" fontId="3" fillId="4" borderId="23" xfId="1" applyFont="1" applyFill="1" applyBorder="1" applyAlignment="1">
      <alignment horizontal="center" vertical="center"/>
    </xf>
    <xf numFmtId="38" fontId="3" fillId="0" borderId="1" xfId="1" applyFont="1" applyFill="1" applyBorder="1" applyAlignment="1">
      <alignment horizontal="right" vertical="center"/>
    </xf>
    <xf numFmtId="38" fontId="3" fillId="3" borderId="1" xfId="1" applyFont="1" applyFill="1" applyBorder="1" applyAlignment="1">
      <alignment horizontal="right" vertical="center"/>
    </xf>
    <xf numFmtId="38" fontId="3" fillId="4" borderId="29" xfId="1" applyFont="1" applyFill="1" applyBorder="1" applyAlignment="1">
      <alignment horizontal="center" vertical="center"/>
    </xf>
    <xf numFmtId="176" fontId="11" fillId="4" borderId="23" xfId="1" applyNumberFormat="1" applyFont="1" applyFill="1" applyBorder="1" applyAlignment="1">
      <alignment horizontal="center" vertical="top"/>
    </xf>
    <xf numFmtId="0" fontId="14" fillId="4" borderId="0" xfId="0" applyFont="1" applyFill="1">
      <alignment vertical="center"/>
    </xf>
    <xf numFmtId="0" fontId="17" fillId="4" borderId="0" xfId="0" applyFont="1" applyFill="1" applyAlignment="1">
      <alignment horizontal="left" vertical="center" readingOrder="1"/>
    </xf>
    <xf numFmtId="0" fontId="16" fillId="4" borderId="0" xfId="0" applyFont="1" applyFill="1" applyAlignment="1">
      <alignment horizontal="left" vertical="center" indent="1"/>
    </xf>
    <xf numFmtId="0" fontId="15" fillId="4" borderId="0" xfId="0" applyFont="1" applyFill="1">
      <alignment vertical="center"/>
    </xf>
    <xf numFmtId="0" fontId="16" fillId="4" borderId="0" xfId="0" applyFont="1" applyFill="1">
      <alignment vertical="center"/>
    </xf>
    <xf numFmtId="0" fontId="19" fillId="4" borderId="0" xfId="0" applyFont="1" applyFill="1" applyAlignment="1">
      <alignment horizontal="left" vertical="center" indent="1" readingOrder="1"/>
    </xf>
    <xf numFmtId="0" fontId="11" fillId="4" borderId="0" xfId="0" applyFont="1" applyFill="1" applyAlignment="1">
      <alignment horizontal="left" vertical="center" indent="1"/>
    </xf>
    <xf numFmtId="0" fontId="23" fillId="4" borderId="0" xfId="0" applyFont="1" applyFill="1">
      <alignment vertical="center"/>
    </xf>
    <xf numFmtId="0" fontId="24" fillId="4" borderId="0" xfId="0" applyFont="1" applyFill="1">
      <alignment vertical="center"/>
    </xf>
    <xf numFmtId="176" fontId="11" fillId="4" borderId="27" xfId="1" applyNumberFormat="1" applyFont="1" applyFill="1" applyBorder="1" applyAlignment="1">
      <alignment horizontal="center" vertical="center"/>
    </xf>
    <xf numFmtId="176" fontId="14" fillId="4" borderId="30" xfId="1" applyNumberFormat="1" applyFont="1" applyFill="1" applyBorder="1" applyAlignment="1">
      <alignment vertical="center"/>
    </xf>
    <xf numFmtId="38" fontId="6" fillId="4" borderId="0" xfId="1" applyFont="1" applyFill="1">
      <alignment vertical="center"/>
    </xf>
    <xf numFmtId="38" fontId="14" fillId="4" borderId="0" xfId="1" applyFont="1" applyFill="1">
      <alignment vertical="center"/>
    </xf>
    <xf numFmtId="38" fontId="0" fillId="4" borderId="1" xfId="0" applyNumberFormat="1" applyFill="1" applyBorder="1" applyAlignment="1">
      <alignment horizontal="right" vertical="center"/>
    </xf>
    <xf numFmtId="38" fontId="3" fillId="4" borderId="3" xfId="1" applyFont="1" applyFill="1" applyBorder="1" applyAlignment="1">
      <alignment horizontal="center" vertical="center"/>
    </xf>
    <xf numFmtId="38" fontId="3" fillId="4" borderId="4" xfId="1" applyFont="1" applyFill="1" applyBorder="1" applyAlignment="1">
      <alignment horizontal="center" vertical="center"/>
    </xf>
    <xf numFmtId="38" fontId="3" fillId="4" borderId="5" xfId="1" applyFont="1" applyFill="1" applyBorder="1" applyAlignment="1">
      <alignment horizontal="center" vertical="center"/>
    </xf>
    <xf numFmtId="38" fontId="3" fillId="4" borderId="31" xfId="1" applyFont="1" applyFill="1" applyBorder="1" applyAlignment="1">
      <alignment horizontal="center" vertical="center"/>
    </xf>
    <xf numFmtId="38" fontId="3" fillId="4" borderId="6" xfId="1" applyFont="1" applyFill="1" applyBorder="1" applyAlignment="1">
      <alignment horizontal="center" vertical="center"/>
    </xf>
    <xf numFmtId="38" fontId="3" fillId="4" borderId="13" xfId="1" applyFont="1" applyFill="1" applyBorder="1" applyAlignment="1">
      <alignment horizontal="center" vertical="center"/>
    </xf>
    <xf numFmtId="38" fontId="3" fillId="4" borderId="10" xfId="1" applyFont="1" applyFill="1" applyBorder="1" applyAlignment="1">
      <alignment horizontal="center" vertical="center"/>
    </xf>
    <xf numFmtId="176" fontId="11" fillId="4" borderId="23" xfId="1" applyNumberFormat="1" applyFont="1" applyFill="1" applyBorder="1" applyAlignment="1">
      <alignment horizontal="center" vertical="center"/>
    </xf>
    <xf numFmtId="176" fontId="14" fillId="4" borderId="0" xfId="1" applyNumberFormat="1" applyFont="1" applyFill="1" applyBorder="1" applyAlignment="1">
      <alignment horizontal="center" shrinkToFit="1"/>
    </xf>
    <xf numFmtId="176" fontId="14" fillId="4" borderId="0" xfId="1" applyNumberFormat="1" applyFont="1" applyFill="1" applyBorder="1" applyAlignment="1">
      <alignment vertical="center"/>
    </xf>
    <xf numFmtId="176" fontId="11" fillId="4" borderId="0" xfId="1" applyNumberFormat="1" applyFont="1" applyFill="1" applyBorder="1" applyAlignment="1">
      <alignment horizontal="center" vertical="center"/>
    </xf>
    <xf numFmtId="0" fontId="8" fillId="4" borderId="35" xfId="0" applyFont="1" applyFill="1" applyBorder="1" applyAlignment="1">
      <alignment horizontal="center" vertical="center"/>
    </xf>
    <xf numFmtId="176" fontId="13" fillId="4" borderId="35" xfId="1" applyNumberFormat="1" applyFont="1" applyFill="1" applyBorder="1" applyAlignment="1">
      <alignment horizontal="center"/>
    </xf>
    <xf numFmtId="0" fontId="8" fillId="4" borderId="0" xfId="0" applyFont="1" applyFill="1" applyAlignment="1">
      <alignment horizontal="center" vertical="center"/>
    </xf>
    <xf numFmtId="176" fontId="13" fillId="4" borderId="0" xfId="1" applyNumberFormat="1" applyFont="1" applyFill="1" applyBorder="1" applyAlignment="1">
      <alignment horizontal="center"/>
    </xf>
    <xf numFmtId="176" fontId="11" fillId="4" borderId="35" xfId="1" applyNumberFormat="1" applyFont="1" applyFill="1" applyBorder="1" applyAlignment="1">
      <alignment horizontal="center" vertical="top"/>
    </xf>
    <xf numFmtId="176" fontId="11" fillId="4" borderId="0" xfId="1" applyNumberFormat="1" applyFont="1" applyFill="1" applyBorder="1" applyAlignment="1">
      <alignment horizontal="center" vertical="top"/>
    </xf>
    <xf numFmtId="38" fontId="8" fillId="4" borderId="0" xfId="1" applyFont="1" applyFill="1" applyBorder="1" applyAlignment="1">
      <alignment horizontal="center" vertical="center" wrapText="1"/>
    </xf>
    <xf numFmtId="0" fontId="8" fillId="5" borderId="1" xfId="0" applyFont="1" applyFill="1" applyBorder="1" applyAlignment="1">
      <alignment horizontal="center" vertical="center" shrinkToFit="1"/>
    </xf>
    <xf numFmtId="0" fontId="21" fillId="4" borderId="0" xfId="0" applyFont="1" applyFill="1" applyAlignment="1">
      <alignment horizontal="center" vertical="center" readingOrder="1"/>
    </xf>
    <xf numFmtId="176" fontId="13" fillId="4" borderId="24" xfId="1" applyNumberFormat="1" applyFont="1" applyFill="1" applyBorder="1" applyAlignment="1">
      <alignment horizontal="center" shrinkToFit="1"/>
    </xf>
    <xf numFmtId="38" fontId="8" fillId="5" borderId="1" xfId="1" applyFont="1" applyFill="1" applyBorder="1" applyAlignment="1">
      <alignment horizontal="center" vertical="center"/>
    </xf>
    <xf numFmtId="0" fontId="6" fillId="4" borderId="12" xfId="0" applyFont="1" applyFill="1" applyBorder="1" applyAlignment="1">
      <alignment horizontal="center" vertical="center"/>
    </xf>
    <xf numFmtId="0" fontId="6" fillId="4" borderId="14" xfId="0" applyFont="1" applyFill="1" applyBorder="1" applyAlignment="1">
      <alignment horizontal="center" vertical="center"/>
    </xf>
    <xf numFmtId="0" fontId="18" fillId="4" borderId="0" xfId="0" applyFont="1" applyFill="1" applyAlignment="1">
      <alignment horizontal="left" vertical="center" indent="1" readingOrder="1"/>
    </xf>
    <xf numFmtId="0" fontId="19" fillId="4" borderId="0" xfId="0" applyFont="1" applyFill="1" applyAlignment="1">
      <alignment horizontal="left" vertical="center" indent="1" readingOrder="1"/>
    </xf>
    <xf numFmtId="0" fontId="20" fillId="4" borderId="0" xfId="0" applyFont="1" applyFill="1" applyAlignment="1">
      <alignment horizontal="left" vertical="center" wrapText="1" readingOrder="1"/>
    </xf>
    <xf numFmtId="0" fontId="20" fillId="4" borderId="0" xfId="0" applyFont="1" applyFill="1" applyAlignment="1">
      <alignment horizontal="left" vertical="center" readingOrder="1"/>
    </xf>
    <xf numFmtId="0" fontId="22" fillId="4" borderId="0" xfId="0" applyFont="1" applyFill="1" applyAlignment="1">
      <alignment horizontal="left" vertical="center"/>
    </xf>
    <xf numFmtId="176" fontId="14" fillId="4" borderId="24" xfId="1" applyNumberFormat="1" applyFont="1" applyFill="1" applyBorder="1" applyAlignment="1">
      <alignment horizontal="center" shrinkToFit="1"/>
    </xf>
    <xf numFmtId="176" fontId="14" fillId="4" borderId="22" xfId="1" applyNumberFormat="1" applyFont="1" applyFill="1" applyBorder="1" applyAlignment="1">
      <alignment horizontal="center" shrinkToFit="1"/>
    </xf>
    <xf numFmtId="0" fontId="11" fillId="4" borderId="0" xfId="0" applyFont="1" applyFill="1" applyAlignment="1">
      <alignment horizontal="left" vertical="center" wrapText="1"/>
    </xf>
    <xf numFmtId="0" fontId="12" fillId="4" borderId="0" xfId="0" applyFont="1" applyFill="1" applyAlignment="1">
      <alignment horizontal="left" vertical="center" wrapText="1"/>
    </xf>
    <xf numFmtId="0" fontId="11" fillId="4" borderId="0" xfId="0" applyFont="1" applyFill="1" applyAlignment="1">
      <alignment horizontal="left" vertical="center"/>
    </xf>
    <xf numFmtId="0" fontId="6" fillId="4" borderId="5" xfId="0" applyFont="1" applyFill="1" applyBorder="1" applyAlignment="1">
      <alignment horizontal="center" vertical="center"/>
    </xf>
    <xf numFmtId="0" fontId="6" fillId="4" borderId="10"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4" xfId="0" applyFont="1" applyFill="1" applyBorder="1" applyAlignment="1">
      <alignment horizontal="center" vertical="center"/>
    </xf>
    <xf numFmtId="176" fontId="8" fillId="5" borderId="3" xfId="0" applyNumberFormat="1" applyFont="1" applyFill="1" applyBorder="1" applyAlignment="1">
      <alignment horizontal="center" vertical="center"/>
    </xf>
    <xf numFmtId="176" fontId="8" fillId="5" borderId="13" xfId="0" applyNumberFormat="1" applyFont="1" applyFill="1" applyBorder="1" applyAlignment="1">
      <alignment horizontal="center" vertical="center"/>
    </xf>
    <xf numFmtId="176" fontId="8" fillId="5" borderId="4" xfId="0" applyNumberFormat="1" applyFont="1" applyFill="1" applyBorder="1" applyAlignment="1">
      <alignment horizontal="center" vertical="center"/>
    </xf>
    <xf numFmtId="176" fontId="8" fillId="5" borderId="28" xfId="1" applyNumberFormat="1" applyFont="1" applyFill="1" applyBorder="1" applyAlignment="1">
      <alignment horizontal="center" vertical="center"/>
    </xf>
    <xf numFmtId="176" fontId="8" fillId="5" borderId="13" xfId="1" applyNumberFormat="1" applyFont="1" applyFill="1" applyBorder="1" applyAlignment="1">
      <alignment horizontal="center" vertical="center"/>
    </xf>
    <xf numFmtId="176" fontId="6" fillId="2" borderId="12" xfId="1" applyNumberFormat="1" applyFont="1" applyFill="1" applyBorder="1" applyAlignment="1" applyProtection="1">
      <alignment horizontal="center" vertical="center"/>
      <protection locked="0"/>
    </xf>
    <xf numFmtId="176" fontId="6" fillId="2" borderId="14" xfId="1" applyNumberFormat="1" applyFont="1" applyFill="1" applyBorder="1" applyAlignment="1" applyProtection="1">
      <alignment horizontal="center" vertical="center"/>
      <protection locked="0"/>
    </xf>
    <xf numFmtId="176" fontId="6" fillId="2" borderId="17" xfId="1" applyNumberFormat="1" applyFont="1" applyFill="1" applyBorder="1" applyAlignment="1" applyProtection="1">
      <alignment horizontal="center" vertical="center"/>
      <protection locked="0"/>
    </xf>
    <xf numFmtId="176" fontId="6" fillId="2" borderId="20" xfId="1" applyNumberFormat="1" applyFont="1" applyFill="1" applyBorder="1" applyAlignment="1" applyProtection="1">
      <alignment horizontal="center" vertical="center"/>
      <protection locked="0"/>
    </xf>
    <xf numFmtId="38" fontId="8" fillId="7" borderId="21" xfId="1" applyFont="1" applyFill="1" applyBorder="1" applyAlignment="1">
      <alignment horizontal="center" vertical="center" wrapText="1"/>
    </xf>
    <xf numFmtId="38" fontId="8" fillId="7" borderId="27" xfId="1" applyFont="1" applyFill="1" applyBorder="1" applyAlignment="1">
      <alignment horizontal="center" vertical="center"/>
    </xf>
    <xf numFmtId="176" fontId="6" fillId="2" borderId="15" xfId="1" applyNumberFormat="1" applyFont="1" applyFill="1" applyBorder="1" applyAlignment="1" applyProtection="1">
      <alignment horizontal="center" vertical="center"/>
      <protection locked="0"/>
    </xf>
    <xf numFmtId="176" fontId="6" fillId="2" borderId="11" xfId="1" applyNumberFormat="1" applyFont="1" applyFill="1" applyBorder="1" applyAlignment="1" applyProtection="1">
      <alignment horizontal="center" vertical="center"/>
      <protection locked="0"/>
    </xf>
    <xf numFmtId="176" fontId="6" fillId="2" borderId="16" xfId="1" applyNumberFormat="1" applyFont="1" applyFill="1" applyBorder="1" applyAlignment="1" applyProtection="1">
      <alignment horizontal="center" vertical="center"/>
      <protection locked="0"/>
    </xf>
    <xf numFmtId="0" fontId="26" fillId="4" borderId="0" xfId="0" applyFont="1" applyFill="1" applyAlignment="1">
      <alignment horizontal="left" vertical="center"/>
    </xf>
    <xf numFmtId="38" fontId="8" fillId="8" borderId="21" xfId="1" applyFont="1" applyFill="1" applyBorder="1" applyAlignment="1">
      <alignment horizontal="center" vertical="center" wrapText="1"/>
    </xf>
    <xf numFmtId="38" fontId="8" fillId="8" borderId="27" xfId="1" applyFont="1" applyFill="1" applyBorder="1" applyAlignment="1">
      <alignment horizontal="center" vertical="center"/>
    </xf>
    <xf numFmtId="176" fontId="6" fillId="2" borderId="15" xfId="1" applyNumberFormat="1" applyFont="1" applyFill="1" applyBorder="1" applyAlignment="1" applyProtection="1">
      <alignment horizontal="right" vertical="center"/>
      <protection locked="0"/>
    </xf>
    <xf numFmtId="176" fontId="6" fillId="2" borderId="19" xfId="1" applyNumberFormat="1" applyFont="1" applyFill="1" applyBorder="1" applyAlignment="1" applyProtection="1">
      <alignment horizontal="right" vertical="center"/>
      <protection locked="0"/>
    </xf>
    <xf numFmtId="176" fontId="6" fillId="2" borderId="11" xfId="1" applyNumberFormat="1" applyFont="1" applyFill="1" applyBorder="1" applyAlignment="1" applyProtection="1">
      <alignment horizontal="right" vertical="center"/>
      <protection locked="0"/>
    </xf>
    <xf numFmtId="176" fontId="6" fillId="2" borderId="18" xfId="1" applyNumberFormat="1" applyFont="1" applyFill="1" applyBorder="1" applyAlignment="1" applyProtection="1">
      <alignment horizontal="right" vertical="center"/>
      <protection locked="0"/>
    </xf>
    <xf numFmtId="176" fontId="13" fillId="4" borderId="24" xfId="1" applyNumberFormat="1" applyFont="1" applyFill="1" applyBorder="1" applyAlignment="1">
      <alignment horizontal="center" vertical="center" shrinkToFit="1"/>
    </xf>
    <xf numFmtId="0" fontId="8" fillId="4" borderId="1" xfId="0" applyFont="1" applyFill="1" applyBorder="1" applyAlignment="1">
      <alignment horizontal="center" vertical="center"/>
    </xf>
    <xf numFmtId="176" fontId="8" fillId="4" borderId="1" xfId="1" applyNumberFormat="1" applyFont="1" applyFill="1" applyBorder="1" applyAlignment="1">
      <alignment horizontal="right" vertical="center"/>
    </xf>
    <xf numFmtId="0" fontId="25" fillId="4" borderId="0" xfId="0" applyFont="1" applyFill="1" applyAlignment="1">
      <alignment horizontal="left" vertical="center"/>
    </xf>
    <xf numFmtId="0" fontId="24" fillId="4" borderId="0" xfId="0" applyFont="1" applyFill="1" applyAlignment="1">
      <alignment horizontal="left" vertical="center"/>
    </xf>
    <xf numFmtId="38" fontId="8" fillId="9" borderId="21" xfId="1" applyFont="1" applyFill="1" applyBorder="1" applyAlignment="1">
      <alignment horizontal="center" vertical="center" wrapText="1"/>
    </xf>
    <xf numFmtId="38" fontId="8" fillId="9" borderId="27" xfId="1" applyFont="1" applyFill="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176" fontId="8" fillId="4" borderId="26" xfId="1" applyNumberFormat="1" applyFont="1" applyFill="1" applyBorder="1" applyAlignment="1">
      <alignment horizontal="right" vertical="center"/>
    </xf>
    <xf numFmtId="176" fontId="8" fillId="4" borderId="25" xfId="1" applyNumberFormat="1" applyFont="1" applyFill="1" applyBorder="1" applyAlignment="1">
      <alignment horizontal="right" vertical="center"/>
    </xf>
    <xf numFmtId="176" fontId="8" fillId="4" borderId="7" xfId="1" applyNumberFormat="1" applyFont="1" applyFill="1" applyBorder="1" applyAlignment="1">
      <alignment horizontal="right" vertical="center"/>
    </xf>
    <xf numFmtId="176" fontId="8" fillId="4" borderId="9" xfId="1" applyNumberFormat="1" applyFont="1" applyFill="1" applyBorder="1" applyAlignment="1">
      <alignment horizontal="right" vertical="center"/>
    </xf>
    <xf numFmtId="0" fontId="3" fillId="4" borderId="32" xfId="0" applyFont="1" applyFill="1" applyBorder="1" applyAlignment="1">
      <alignment horizontal="center" vertical="center"/>
    </xf>
    <xf numFmtId="0" fontId="3" fillId="4" borderId="34" xfId="0" applyFont="1" applyFill="1" applyBorder="1" applyAlignment="1">
      <alignment horizontal="center" vertical="center"/>
    </xf>
    <xf numFmtId="38" fontId="3" fillId="4" borderId="1" xfId="1" applyFont="1" applyFill="1" applyBorder="1" applyAlignment="1">
      <alignment horizontal="right" vertical="center"/>
    </xf>
    <xf numFmtId="38" fontId="3" fillId="4" borderId="2" xfId="1" applyFont="1" applyFill="1" applyBorder="1" applyAlignment="1">
      <alignment horizontal="right" vertical="center"/>
    </xf>
    <xf numFmtId="38" fontId="0" fillId="4" borderId="1" xfId="1" applyFont="1" applyFill="1" applyBorder="1" applyAlignment="1">
      <alignment horizontal="right" vertical="center"/>
    </xf>
    <xf numFmtId="38" fontId="3" fillId="4" borderId="32" xfId="1" applyFont="1" applyFill="1" applyBorder="1" applyAlignment="1">
      <alignment horizontal="center" vertical="center"/>
    </xf>
    <xf numFmtId="38" fontId="3" fillId="4" borderId="33" xfId="1" applyFont="1" applyFill="1" applyBorder="1" applyAlignment="1">
      <alignment horizontal="center" vertical="center"/>
    </xf>
    <xf numFmtId="38" fontId="3" fillId="4" borderId="3" xfId="1" applyFont="1" applyFill="1" applyBorder="1" applyAlignment="1">
      <alignment horizontal="right" vertical="center"/>
    </xf>
    <xf numFmtId="38" fontId="3" fillId="4" borderId="4" xfId="1" applyFont="1" applyFill="1" applyBorder="1" applyAlignment="1">
      <alignment horizontal="right" vertical="center"/>
    </xf>
    <xf numFmtId="38" fontId="4" fillId="4" borderId="1" xfId="1" applyFont="1" applyFill="1" applyBorder="1" applyAlignment="1">
      <alignment horizontal="right" vertical="center"/>
    </xf>
    <xf numFmtId="0" fontId="0" fillId="6" borderId="5" xfId="0" applyFill="1" applyBorder="1" applyAlignment="1">
      <alignment horizontal="left" vertical="center" wrapText="1"/>
    </xf>
    <xf numFmtId="0" fontId="0" fillId="6" borderId="6" xfId="0" applyFill="1" applyBorder="1" applyAlignment="1">
      <alignment horizontal="left" vertical="center" wrapText="1"/>
    </xf>
    <xf numFmtId="0" fontId="0" fillId="6" borderId="7" xfId="0" applyFill="1" applyBorder="1" applyAlignment="1">
      <alignment horizontal="left" vertical="center" wrapText="1"/>
    </xf>
    <xf numFmtId="0" fontId="0" fillId="6" borderId="8" xfId="0" applyFill="1" applyBorder="1" applyAlignment="1">
      <alignment horizontal="left" vertical="center" wrapText="1"/>
    </xf>
    <xf numFmtId="38" fontId="3" fillId="3" borderId="2" xfId="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4EDF9"/>
      <color rgb="FFDDFFEC"/>
      <color rgb="FF008E40"/>
      <color rgb="FFFF0066"/>
      <color rgb="FFFFF7FA"/>
      <color rgb="FFF7F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11430</xdr:colOff>
      <xdr:row>4</xdr:row>
      <xdr:rowOff>6350</xdr:rowOff>
    </xdr:from>
    <xdr:to>
      <xdr:col>10</xdr:col>
      <xdr:colOff>5080</xdr:colOff>
      <xdr:row>17</xdr:row>
      <xdr:rowOff>133350</xdr:rowOff>
    </xdr:to>
    <xdr:sp macro="" textlink="">
      <xdr:nvSpPr>
        <xdr:cNvPr id="4" name="四角形: 角を丸くする 3">
          <a:extLst>
            <a:ext uri="{FF2B5EF4-FFF2-40B4-BE49-F238E27FC236}">
              <a16:creationId xmlns:a16="http://schemas.microsoft.com/office/drawing/2014/main" id="{C24313F7-4310-7E32-8F2C-FC04E92D3A7D}"/>
            </a:ext>
          </a:extLst>
        </xdr:cNvPr>
        <xdr:cNvSpPr/>
      </xdr:nvSpPr>
      <xdr:spPr>
        <a:xfrm>
          <a:off x="193647" y="889828"/>
          <a:ext cx="11125476" cy="2998305"/>
        </a:xfrm>
        <a:prstGeom prst="roundRect">
          <a:avLst>
            <a:gd name="adj" fmla="val 4724"/>
          </a:avLst>
        </a:prstGeom>
        <a:solidFill>
          <a:schemeClr val="bg1">
            <a:lumMod val="95000"/>
          </a:schemeClr>
        </a:solidFill>
        <a:ln w="127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80000" tIns="46800" rIns="180000" rtlCol="0" anchor="ctr" anchorCtr="1"/>
        <a:lstStyle/>
        <a:p>
          <a:pPr algn="l"/>
          <a:r>
            <a:rPr kumimoji="1" lang="ja-JP" altLang="en-US" sz="1100" kern="1200">
              <a:solidFill>
                <a:sysClr val="windowText" lastClr="000000"/>
              </a:solidFill>
              <a:latin typeface="Meiryo UI" panose="020B0604030504040204" pitchFamily="50" charset="-128"/>
              <a:ea typeface="Meiryo UI" panose="020B0604030504040204" pitchFamily="50" charset="-128"/>
            </a:rPr>
            <a:t>　教育訓練給付金は、労働者の主体的なスキルアップを支援するため、厚生労働大臣の指定を受けた教育訓練を受講・修了した方に対して、教育訓練の受講のために支払った費用（以下「教育訓練経費」という。）の一部を支給します。</a:t>
          </a:r>
          <a:endParaRPr kumimoji="1" lang="en-US" altLang="ja-JP" sz="1100" kern="12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400" kern="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kern="1200">
              <a:solidFill>
                <a:sysClr val="windowText" lastClr="000000"/>
              </a:solidFill>
              <a:latin typeface="Meiryo UI" panose="020B0604030504040204" pitchFamily="50" charset="-128"/>
              <a:ea typeface="Meiryo UI" panose="020B0604030504040204" pitchFamily="50" charset="-128"/>
            </a:rPr>
            <a:t>　本シミュレーターは、教育訓練経費を入力することで、</a:t>
          </a:r>
          <a:r>
            <a:rPr kumimoji="1" lang="ja-JP" altLang="en-US" sz="1100" b="1" kern="1200">
              <a:solidFill>
                <a:sysClr val="windowText" lastClr="000000"/>
              </a:solidFill>
              <a:latin typeface="Meiryo UI" panose="020B0604030504040204" pitchFamily="50" charset="-128"/>
              <a:ea typeface="Meiryo UI" panose="020B0604030504040204" pitchFamily="50" charset="-128"/>
            </a:rPr>
            <a:t>支給額を簡単に試算できるツール</a:t>
          </a:r>
          <a:r>
            <a:rPr kumimoji="1" lang="ja-JP" altLang="en-US" sz="1100" kern="1200">
              <a:solidFill>
                <a:sysClr val="windowText" lastClr="000000"/>
              </a:solidFill>
              <a:latin typeface="Meiryo UI" panose="020B0604030504040204" pitchFamily="50" charset="-128"/>
              <a:ea typeface="Meiryo UI" panose="020B0604030504040204" pitchFamily="50" charset="-128"/>
            </a:rPr>
            <a:t>です。</a:t>
          </a:r>
          <a:endParaRPr kumimoji="1" lang="en-US" altLang="ja-JP" sz="1100" kern="12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400" kern="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kern="1200" baseline="0">
              <a:solidFill>
                <a:sysClr val="windowText" lastClr="000000"/>
              </a:solidFill>
              <a:latin typeface="Meiryo UI" panose="020B0604030504040204" pitchFamily="50" charset="-128"/>
              <a:ea typeface="Meiryo UI" panose="020B0604030504040204" pitchFamily="50" charset="-128"/>
            </a:rPr>
            <a:t>　</a:t>
          </a:r>
          <a:r>
            <a:rPr kumimoji="1" lang="ja-JP" altLang="en-US" sz="1100" kern="1200">
              <a:solidFill>
                <a:sysClr val="windowText" lastClr="000000"/>
              </a:solidFill>
              <a:latin typeface="Meiryo UI" panose="020B0604030504040204" pitchFamily="50" charset="-128"/>
              <a:ea typeface="Meiryo UI" panose="020B0604030504040204" pitchFamily="50" charset="-128"/>
            </a:rPr>
            <a:t>教育訓練は</a:t>
          </a:r>
          <a:r>
            <a:rPr kumimoji="1" lang="ja-JP" altLang="en-US" sz="1100" kern="1200">
              <a:solidFill>
                <a:srgbClr val="FF0066"/>
              </a:solidFill>
              <a:latin typeface="Meiryo UI" panose="020B0604030504040204" pitchFamily="50" charset="-128"/>
              <a:ea typeface="Meiryo UI" panose="020B0604030504040204" pitchFamily="50" charset="-128"/>
            </a:rPr>
            <a:t>「専門実践教育訓練」</a:t>
          </a:r>
          <a:r>
            <a:rPr kumimoji="1" lang="ja-JP" altLang="en-US" sz="1100" kern="1200">
              <a:solidFill>
                <a:srgbClr val="008E40"/>
              </a:solidFill>
              <a:latin typeface="Meiryo UI" panose="020B0604030504040204" pitchFamily="50" charset="-128"/>
              <a:ea typeface="Meiryo UI" panose="020B0604030504040204" pitchFamily="50" charset="-128"/>
            </a:rPr>
            <a:t>「特定一般教育訓練」</a:t>
          </a:r>
          <a:r>
            <a:rPr kumimoji="1" lang="ja-JP" altLang="en-US" sz="1100" kern="1200">
              <a:solidFill>
                <a:srgbClr val="7030A0"/>
              </a:solidFill>
              <a:latin typeface="Meiryo UI" panose="020B0604030504040204" pitchFamily="50" charset="-128"/>
              <a:ea typeface="Meiryo UI" panose="020B0604030504040204" pitchFamily="50" charset="-128"/>
            </a:rPr>
            <a:t>「一般教育訓練」</a:t>
          </a:r>
          <a:r>
            <a:rPr kumimoji="1" lang="ja-JP" altLang="en-US" sz="1100" kern="1200">
              <a:solidFill>
                <a:sysClr val="windowText" lastClr="000000"/>
              </a:solidFill>
              <a:latin typeface="Meiryo UI" panose="020B0604030504040204" pitchFamily="50" charset="-128"/>
              <a:ea typeface="Meiryo UI" panose="020B0604030504040204" pitchFamily="50" charset="-128"/>
            </a:rPr>
            <a:t>の３種類があり、それぞれ給付率が異なるため、</a:t>
          </a:r>
          <a:r>
            <a:rPr kumimoji="1" lang="ja-JP" altLang="en-US" sz="1100" b="1" kern="1200">
              <a:solidFill>
                <a:sysClr val="windowText" lastClr="000000"/>
              </a:solidFill>
              <a:latin typeface="Meiryo UI" panose="020B0604030504040204" pitchFamily="50" charset="-128"/>
              <a:ea typeface="Meiryo UI" panose="020B0604030504040204" pitchFamily="50" charset="-128"/>
            </a:rPr>
            <a:t>受講を希望する教育訓練のシートを選択</a:t>
          </a:r>
          <a:r>
            <a:rPr kumimoji="1" lang="ja-JP" altLang="en-US" sz="1100" kern="1200">
              <a:solidFill>
                <a:sysClr val="windowText" lastClr="000000"/>
              </a:solidFill>
              <a:latin typeface="Meiryo UI" panose="020B0604030504040204" pitchFamily="50" charset="-128"/>
              <a:ea typeface="Meiryo UI" panose="020B0604030504040204" pitchFamily="50" charset="-128"/>
            </a:rPr>
            <a:t>し、教育訓練経費を入力してください。</a:t>
          </a:r>
          <a:endParaRPr kumimoji="1" lang="en-US" altLang="ja-JP" sz="1100" kern="12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400" kern="12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kern="1200">
              <a:solidFill>
                <a:sysClr val="windowText" lastClr="000000"/>
              </a:solidFill>
              <a:latin typeface="Meiryo UI" panose="020B0604030504040204" pitchFamily="50" charset="-128"/>
              <a:ea typeface="Meiryo UI" panose="020B0604030504040204" pitchFamily="50" charset="-128"/>
            </a:rPr>
            <a:t>※</a:t>
          </a:r>
          <a:r>
            <a:rPr kumimoji="1" lang="ja-JP" altLang="en-US" sz="1000" kern="1200">
              <a:solidFill>
                <a:sysClr val="windowText" lastClr="000000"/>
              </a:solidFill>
              <a:latin typeface="Meiryo UI" panose="020B0604030504040204" pitchFamily="50" charset="-128"/>
              <a:ea typeface="Meiryo UI" panose="020B0604030504040204" pitchFamily="50" charset="-128"/>
            </a:rPr>
            <a:t>支給額を簡易に試算することを目的としており、実際の支給額とは一致しない場合があります。</a:t>
          </a:r>
          <a:endParaRPr kumimoji="1" lang="en-US" altLang="ja-JP" sz="1000" kern="12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kern="1200">
              <a:solidFill>
                <a:sysClr val="windowText" lastClr="000000"/>
              </a:solidFill>
              <a:latin typeface="Meiryo UI" panose="020B0604030504040204" pitchFamily="50" charset="-128"/>
              <a:ea typeface="Meiryo UI" panose="020B0604030504040204" pitchFamily="50" charset="-128"/>
            </a:rPr>
            <a:t>※</a:t>
          </a:r>
          <a:r>
            <a:rPr kumimoji="1" lang="ja-JP" altLang="en-US" sz="1000" kern="1200">
              <a:solidFill>
                <a:sysClr val="windowText" lastClr="000000"/>
              </a:solidFill>
              <a:latin typeface="Meiryo UI" panose="020B0604030504040204" pitchFamily="50" charset="-128"/>
              <a:ea typeface="Meiryo UI" panose="020B0604030504040204" pitchFamily="50" charset="-128"/>
            </a:rPr>
            <a:t>支給額や支給条件等の詳細は、厚生労働省</a:t>
          </a:r>
          <a:r>
            <a:rPr kumimoji="1" lang="en-US" altLang="ja-JP" sz="1000" kern="1200">
              <a:solidFill>
                <a:sysClr val="windowText" lastClr="000000"/>
              </a:solidFill>
              <a:latin typeface="Meiryo UI" panose="020B0604030504040204" pitchFamily="50" charset="-128"/>
              <a:ea typeface="Meiryo UI" panose="020B0604030504040204" pitchFamily="50" charset="-128"/>
            </a:rPr>
            <a:t>HP</a:t>
          </a:r>
          <a:r>
            <a:rPr kumimoji="1" lang="ja-JP" altLang="en-US" sz="1000" kern="1200">
              <a:solidFill>
                <a:sysClr val="windowText" lastClr="000000"/>
              </a:solidFill>
              <a:latin typeface="Meiryo UI" panose="020B0604030504040204" pitchFamily="50" charset="-128"/>
              <a:ea typeface="Meiryo UI" panose="020B0604030504040204" pitchFamily="50" charset="-128"/>
            </a:rPr>
            <a:t>をご確認ください。</a:t>
          </a:r>
          <a:endParaRPr kumimoji="1" lang="en-US" altLang="ja-JP" sz="1000" kern="12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400" kern="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kern="1200">
              <a:solidFill>
                <a:srgbClr val="FF0066"/>
              </a:solidFill>
              <a:latin typeface="Meiryo UI" panose="020B0604030504040204" pitchFamily="50" charset="-128"/>
              <a:ea typeface="Meiryo UI" panose="020B0604030504040204" pitchFamily="50" charset="-128"/>
            </a:rPr>
            <a:t>●「専門実践教育訓練」</a:t>
          </a:r>
          <a:r>
            <a:rPr kumimoji="1" lang="en-US" altLang="ja-JP" sz="900" kern="1200">
              <a:solidFill>
                <a:sysClr val="windowText" lastClr="000000"/>
              </a:solidFill>
              <a:latin typeface="Meiryo UI" panose="020B0604030504040204" pitchFamily="50" charset="-128"/>
              <a:ea typeface="Meiryo UI" panose="020B0604030504040204" pitchFamily="50" charset="-128"/>
            </a:rPr>
            <a:t>…</a:t>
          </a:r>
          <a:r>
            <a:rPr kumimoji="1" lang="ja-JP" altLang="en-US" sz="900" kern="1200">
              <a:solidFill>
                <a:sysClr val="windowText" lastClr="000000"/>
              </a:solidFill>
              <a:latin typeface="Meiryo UI" panose="020B0604030504040204" pitchFamily="50" charset="-128"/>
              <a:ea typeface="Meiryo UI" panose="020B0604030504040204" pitchFamily="50" charset="-128"/>
            </a:rPr>
            <a:t>雇用の安定及び就職の促進を図るために必要な職業に関する教育訓練のうち中長期的なキャリア形成に資する専門的かつ実践的な教育訓練として厚生労働大臣が指定する教育訓練</a:t>
          </a:r>
          <a:endParaRPr kumimoji="1" lang="en-US" altLang="ja-JP" sz="900" kern="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kern="1200">
              <a:solidFill>
                <a:srgbClr val="008E40"/>
              </a:solidFill>
              <a:latin typeface="Meiryo UI" panose="020B0604030504040204" pitchFamily="50" charset="-128"/>
              <a:ea typeface="Meiryo UI" panose="020B0604030504040204" pitchFamily="50" charset="-128"/>
            </a:rPr>
            <a:t>●「特定一般教育訓練」</a:t>
          </a:r>
          <a:r>
            <a:rPr kumimoji="1" lang="en-US" altLang="ja-JP" sz="900" kern="1200">
              <a:solidFill>
                <a:sysClr val="windowText" lastClr="000000"/>
              </a:solidFill>
              <a:latin typeface="Meiryo UI" panose="020B0604030504040204" pitchFamily="50" charset="-128"/>
              <a:ea typeface="Meiryo UI" panose="020B0604030504040204" pitchFamily="50" charset="-128"/>
            </a:rPr>
            <a:t>…</a:t>
          </a:r>
          <a:r>
            <a:rPr kumimoji="1" lang="ja-JP" altLang="en-US" sz="900" kern="1200">
              <a:solidFill>
                <a:sysClr val="windowText" lastClr="000000"/>
              </a:solidFill>
              <a:latin typeface="Meiryo UI" panose="020B0604030504040204" pitchFamily="50" charset="-128"/>
              <a:ea typeface="Meiryo UI" panose="020B0604030504040204" pitchFamily="50" charset="-128"/>
            </a:rPr>
            <a:t>雇用の安定及び就職の促進を図るために必要な職業に関する教育訓練のうち速やかな再就職及び早期のキャリア形成に資する教育訓練として厚生労働大臣が指定する教育訓練</a:t>
          </a:r>
          <a:endParaRPr kumimoji="1" lang="en-US" altLang="ja-JP" sz="900" kern="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kern="1200">
              <a:solidFill>
                <a:srgbClr val="7030A0"/>
              </a:solidFill>
              <a:latin typeface="Meiryo UI" panose="020B0604030504040204" pitchFamily="50" charset="-128"/>
              <a:ea typeface="Meiryo UI" panose="020B0604030504040204" pitchFamily="50" charset="-128"/>
            </a:rPr>
            <a:t>●「一般教育訓練」</a:t>
          </a:r>
          <a:r>
            <a:rPr kumimoji="1" lang="en-US" altLang="ja-JP" sz="900" kern="1200">
              <a:solidFill>
                <a:sysClr val="windowText" lastClr="000000"/>
              </a:solidFill>
              <a:latin typeface="Meiryo UI" panose="020B0604030504040204" pitchFamily="50" charset="-128"/>
              <a:ea typeface="Meiryo UI" panose="020B0604030504040204" pitchFamily="50" charset="-128"/>
            </a:rPr>
            <a:t>………</a:t>
          </a:r>
          <a:r>
            <a:rPr kumimoji="1" lang="ja-JP" altLang="en-US" sz="900" kern="1200">
              <a:solidFill>
                <a:sysClr val="windowText" lastClr="000000"/>
              </a:solidFill>
              <a:latin typeface="Meiryo UI" panose="020B0604030504040204" pitchFamily="50" charset="-128"/>
              <a:ea typeface="Meiryo UI" panose="020B0604030504040204" pitchFamily="50" charset="-128"/>
            </a:rPr>
            <a:t>雇用の安定及び就職の促進を図るために必要な職業に関する教育訓練として厚生労働大臣が指定する教育訓練</a:t>
          </a:r>
        </a:p>
      </xdr:txBody>
    </xdr:sp>
    <xdr:clientData/>
  </xdr:twoCellAnchor>
  <xdr:twoCellAnchor>
    <xdr:from>
      <xdr:col>2</xdr:col>
      <xdr:colOff>1</xdr:colOff>
      <xdr:row>31</xdr:row>
      <xdr:rowOff>43180</xdr:rowOff>
    </xdr:from>
    <xdr:to>
      <xdr:col>4</xdr:col>
      <xdr:colOff>12701</xdr:colOff>
      <xdr:row>32</xdr:row>
      <xdr:rowOff>93721</xdr:rowOff>
    </xdr:to>
    <xdr:sp macro="" textlink="">
      <xdr:nvSpPr>
        <xdr:cNvPr id="3" name="吹き出し: 角を丸めた四角形 2">
          <a:extLst>
            <a:ext uri="{FF2B5EF4-FFF2-40B4-BE49-F238E27FC236}">
              <a16:creationId xmlns:a16="http://schemas.microsoft.com/office/drawing/2014/main" id="{1F835637-70F0-4D95-B938-80B120C052CF}"/>
            </a:ext>
          </a:extLst>
        </xdr:cNvPr>
        <xdr:cNvSpPr/>
      </xdr:nvSpPr>
      <xdr:spPr>
        <a:xfrm>
          <a:off x="819151" y="6932930"/>
          <a:ext cx="2159000" cy="272791"/>
        </a:xfrm>
        <a:prstGeom prst="wedgeRoundRectCallout">
          <a:avLst>
            <a:gd name="adj1" fmla="val -1135"/>
            <a:gd name="adj2" fmla="val 102394"/>
            <a:gd name="adj3" fmla="val 16667"/>
          </a:avLst>
        </a:prstGeom>
        <a:solidFill>
          <a:srgbClr val="FFFFCC"/>
        </a:solidFill>
        <a:ln w="6350">
          <a:solidFill>
            <a:srgbClr val="92D050"/>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kern="1200">
              <a:solidFill>
                <a:sysClr val="windowText" lastClr="000000"/>
              </a:solidFill>
              <a:latin typeface="Meiryo UI" panose="020B0604030504040204" pitchFamily="50" charset="-128"/>
              <a:ea typeface="Meiryo UI" panose="020B0604030504040204" pitchFamily="50" charset="-128"/>
            </a:rPr>
            <a:t>入学料と受講料を入力してください</a:t>
          </a:r>
          <a:endParaRPr kumimoji="1" lang="en-US" altLang="ja-JP" sz="900" b="1" kern="12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xdr:col>
      <xdr:colOff>2373399</xdr:colOff>
      <xdr:row>36</xdr:row>
      <xdr:rowOff>53340</xdr:rowOff>
    </xdr:from>
    <xdr:to>
      <xdr:col>7</xdr:col>
      <xdr:colOff>13970</xdr:colOff>
      <xdr:row>63</xdr:row>
      <xdr:rowOff>103852</xdr:rowOff>
    </xdr:to>
    <xdr:cxnSp macro="">
      <xdr:nvCxnSpPr>
        <xdr:cNvPr id="17" name="コネクタ: カギ線 16">
          <a:extLst>
            <a:ext uri="{FF2B5EF4-FFF2-40B4-BE49-F238E27FC236}">
              <a16:creationId xmlns:a16="http://schemas.microsoft.com/office/drawing/2014/main" id="{476620A0-60E0-505B-457B-4B8EA0F3FE2A}"/>
            </a:ext>
          </a:extLst>
        </xdr:cNvPr>
        <xdr:cNvCxnSpPr>
          <a:cxnSpLocks/>
        </xdr:cNvCxnSpPr>
      </xdr:nvCxnSpPr>
      <xdr:spPr>
        <a:xfrm flipV="1">
          <a:off x="5525308" y="8022590"/>
          <a:ext cx="544253" cy="4893830"/>
        </a:xfrm>
        <a:prstGeom prst="bentConnector3">
          <a:avLst>
            <a:gd name="adj1" fmla="val 50000"/>
          </a:avLst>
        </a:prstGeom>
        <a:ln w="57150">
          <a:solidFill>
            <a:sysClr val="windowText" lastClr="00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0</xdr:colOff>
      <xdr:row>36</xdr:row>
      <xdr:rowOff>45085</xdr:rowOff>
    </xdr:from>
    <xdr:to>
      <xdr:col>9</xdr:col>
      <xdr:colOff>11430</xdr:colOff>
      <xdr:row>36</xdr:row>
      <xdr:rowOff>45085</xdr:rowOff>
    </xdr:to>
    <xdr:cxnSp macro="">
      <xdr:nvCxnSpPr>
        <xdr:cNvPr id="27" name="直線矢印コネクタ 26">
          <a:extLst>
            <a:ext uri="{FF2B5EF4-FFF2-40B4-BE49-F238E27FC236}">
              <a16:creationId xmlns:a16="http://schemas.microsoft.com/office/drawing/2014/main" id="{289B3BE2-2D40-FC8C-5187-2D895D36A306}"/>
            </a:ext>
          </a:extLst>
        </xdr:cNvPr>
        <xdr:cNvCxnSpPr>
          <a:cxnSpLocks/>
        </xdr:cNvCxnSpPr>
      </xdr:nvCxnSpPr>
      <xdr:spPr>
        <a:xfrm>
          <a:off x="8183756" y="8042987"/>
          <a:ext cx="538015" cy="0"/>
        </a:xfrm>
        <a:prstGeom prst="straightConnector1">
          <a:avLst/>
        </a:prstGeom>
        <a:ln w="57150">
          <a:solidFill>
            <a:sysClr val="windowText" lastClr="00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2702</xdr:colOff>
      <xdr:row>49</xdr:row>
      <xdr:rowOff>48895</xdr:rowOff>
    </xdr:from>
    <xdr:to>
      <xdr:col>9</xdr:col>
      <xdr:colOff>7620</xdr:colOff>
      <xdr:row>49</xdr:row>
      <xdr:rowOff>48895</xdr:rowOff>
    </xdr:to>
    <xdr:cxnSp macro="">
      <xdr:nvCxnSpPr>
        <xdr:cNvPr id="35" name="直線矢印コネクタ 34">
          <a:extLst>
            <a:ext uri="{FF2B5EF4-FFF2-40B4-BE49-F238E27FC236}">
              <a16:creationId xmlns:a16="http://schemas.microsoft.com/office/drawing/2014/main" id="{993108C1-7E55-49A8-A7D7-B8F4B6551606}"/>
            </a:ext>
          </a:extLst>
        </xdr:cNvPr>
        <xdr:cNvCxnSpPr>
          <a:cxnSpLocks/>
        </xdr:cNvCxnSpPr>
      </xdr:nvCxnSpPr>
      <xdr:spPr>
        <a:xfrm>
          <a:off x="8187447" y="10327789"/>
          <a:ext cx="531833" cy="0"/>
        </a:xfrm>
        <a:prstGeom prst="straightConnector1">
          <a:avLst/>
        </a:prstGeom>
        <a:ln w="57150">
          <a:solidFill>
            <a:sysClr val="windowText" lastClr="00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1149837</xdr:colOff>
      <xdr:row>38</xdr:row>
      <xdr:rowOff>0</xdr:rowOff>
    </xdr:from>
    <xdr:to>
      <xdr:col>7</xdr:col>
      <xdr:colOff>1161915</xdr:colOff>
      <xdr:row>46</xdr:row>
      <xdr:rowOff>8107</xdr:rowOff>
    </xdr:to>
    <xdr:cxnSp macro="">
      <xdr:nvCxnSpPr>
        <xdr:cNvPr id="42" name="直線矢印コネクタ 41">
          <a:extLst>
            <a:ext uri="{FF2B5EF4-FFF2-40B4-BE49-F238E27FC236}">
              <a16:creationId xmlns:a16="http://schemas.microsoft.com/office/drawing/2014/main" id="{F4424676-1D46-459C-9A31-8DE71104466D}"/>
            </a:ext>
          </a:extLst>
        </xdr:cNvPr>
        <xdr:cNvCxnSpPr>
          <a:cxnSpLocks/>
        </xdr:cNvCxnSpPr>
      </xdr:nvCxnSpPr>
      <xdr:spPr>
        <a:xfrm>
          <a:off x="7081007" y="8290128"/>
          <a:ext cx="12078" cy="1461851"/>
        </a:xfrm>
        <a:prstGeom prst="straightConnector1">
          <a:avLst/>
        </a:prstGeom>
        <a:ln w="57150">
          <a:solidFill>
            <a:sysClr val="windowText" lastClr="00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28</xdr:row>
      <xdr:rowOff>57150</xdr:rowOff>
    </xdr:from>
    <xdr:to>
      <xdr:col>4</xdr:col>
      <xdr:colOff>12644</xdr:colOff>
      <xdr:row>29</xdr:row>
      <xdr:rowOff>101230</xdr:rowOff>
    </xdr:to>
    <xdr:sp macro="" textlink="">
      <xdr:nvSpPr>
        <xdr:cNvPr id="6" name="吹き出し: 角を丸めた四角形 5">
          <a:extLst>
            <a:ext uri="{FF2B5EF4-FFF2-40B4-BE49-F238E27FC236}">
              <a16:creationId xmlns:a16="http://schemas.microsoft.com/office/drawing/2014/main" id="{D18014C3-3A29-40A7-9139-BF7A5064827C}"/>
            </a:ext>
          </a:extLst>
        </xdr:cNvPr>
        <xdr:cNvSpPr/>
      </xdr:nvSpPr>
      <xdr:spPr>
        <a:xfrm>
          <a:off x="793750" y="6280150"/>
          <a:ext cx="2158944" cy="266330"/>
        </a:xfrm>
        <a:prstGeom prst="wedgeRoundRectCallout">
          <a:avLst>
            <a:gd name="adj1" fmla="val -1135"/>
            <a:gd name="adj2" fmla="val 102394"/>
            <a:gd name="adj3" fmla="val 16667"/>
          </a:avLst>
        </a:prstGeom>
        <a:solidFill>
          <a:srgbClr val="FFFFCC"/>
        </a:solidFill>
        <a:ln w="6350">
          <a:solidFill>
            <a:srgbClr val="92D050"/>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kern="1200">
              <a:solidFill>
                <a:sysClr val="windowText" lastClr="000000"/>
              </a:solidFill>
              <a:latin typeface="Meiryo UI" panose="020B0604030504040204" pitchFamily="50" charset="-128"/>
              <a:ea typeface="Meiryo UI" panose="020B0604030504040204" pitchFamily="50" charset="-128"/>
            </a:rPr>
            <a:t>入学料と受講料を入力してください</a:t>
          </a:r>
          <a:endParaRPr kumimoji="1" lang="en-US" altLang="ja-JP" sz="900" b="1" kern="12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11430</xdr:colOff>
      <xdr:row>4</xdr:row>
      <xdr:rowOff>6350</xdr:rowOff>
    </xdr:from>
    <xdr:to>
      <xdr:col>10</xdr:col>
      <xdr:colOff>5080</xdr:colOff>
      <xdr:row>17</xdr:row>
      <xdr:rowOff>133350</xdr:rowOff>
    </xdr:to>
    <xdr:sp macro="" textlink="">
      <xdr:nvSpPr>
        <xdr:cNvPr id="8" name="四角形: 角を丸くする 7">
          <a:extLst>
            <a:ext uri="{FF2B5EF4-FFF2-40B4-BE49-F238E27FC236}">
              <a16:creationId xmlns:a16="http://schemas.microsoft.com/office/drawing/2014/main" id="{8BF009F5-8DC6-4D96-9377-61F55A48019F}"/>
            </a:ext>
          </a:extLst>
        </xdr:cNvPr>
        <xdr:cNvSpPr/>
      </xdr:nvSpPr>
      <xdr:spPr>
        <a:xfrm>
          <a:off x="196850" y="894080"/>
          <a:ext cx="11139170" cy="3017520"/>
        </a:xfrm>
        <a:prstGeom prst="roundRect">
          <a:avLst>
            <a:gd name="adj" fmla="val 4724"/>
          </a:avLst>
        </a:prstGeom>
        <a:solidFill>
          <a:schemeClr val="bg1">
            <a:lumMod val="95000"/>
          </a:schemeClr>
        </a:solidFill>
        <a:ln w="127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80000" tIns="46800" rIns="180000" rtlCol="0" anchor="ctr" anchorCtr="1"/>
        <a:lstStyle/>
        <a:p>
          <a:pPr algn="l"/>
          <a:r>
            <a:rPr kumimoji="1" lang="ja-JP" altLang="en-US" sz="1100" kern="1200">
              <a:solidFill>
                <a:sysClr val="windowText" lastClr="000000"/>
              </a:solidFill>
              <a:latin typeface="Meiryo UI" panose="020B0604030504040204" pitchFamily="50" charset="-128"/>
              <a:ea typeface="Meiryo UI" panose="020B0604030504040204" pitchFamily="50" charset="-128"/>
            </a:rPr>
            <a:t>　教育訓練給付金は、労働者の主体的なスキルアップを支援するため、厚生労働大臣の指定を受けた教育訓練を受講・修了した方に対して、教育訓練の受講のために支払った費用（以下「教育訓練経費」という。）の一部を支給します。</a:t>
          </a:r>
          <a:endParaRPr kumimoji="1" lang="en-US" altLang="ja-JP" sz="1100" kern="12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400" kern="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kern="1200">
              <a:solidFill>
                <a:sysClr val="windowText" lastClr="000000"/>
              </a:solidFill>
              <a:latin typeface="Meiryo UI" panose="020B0604030504040204" pitchFamily="50" charset="-128"/>
              <a:ea typeface="Meiryo UI" panose="020B0604030504040204" pitchFamily="50" charset="-128"/>
            </a:rPr>
            <a:t>　本シミュレーターは、教育訓練経費を入力することで、</a:t>
          </a:r>
          <a:r>
            <a:rPr kumimoji="1" lang="ja-JP" altLang="en-US" sz="1100" b="1" kern="1200">
              <a:solidFill>
                <a:sysClr val="windowText" lastClr="000000"/>
              </a:solidFill>
              <a:latin typeface="Meiryo UI" panose="020B0604030504040204" pitchFamily="50" charset="-128"/>
              <a:ea typeface="Meiryo UI" panose="020B0604030504040204" pitchFamily="50" charset="-128"/>
            </a:rPr>
            <a:t>支給額を簡単に試算できるツール</a:t>
          </a:r>
          <a:r>
            <a:rPr kumimoji="1" lang="ja-JP" altLang="en-US" sz="1100" kern="1200">
              <a:solidFill>
                <a:sysClr val="windowText" lastClr="000000"/>
              </a:solidFill>
              <a:latin typeface="Meiryo UI" panose="020B0604030504040204" pitchFamily="50" charset="-128"/>
              <a:ea typeface="Meiryo UI" panose="020B0604030504040204" pitchFamily="50" charset="-128"/>
            </a:rPr>
            <a:t>です。</a:t>
          </a:r>
          <a:endParaRPr kumimoji="1" lang="en-US" altLang="ja-JP" sz="1100" kern="12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400" kern="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kern="1200" baseline="0">
              <a:solidFill>
                <a:sysClr val="windowText" lastClr="000000"/>
              </a:solidFill>
              <a:latin typeface="Meiryo UI" panose="020B0604030504040204" pitchFamily="50" charset="-128"/>
              <a:ea typeface="Meiryo UI" panose="020B0604030504040204" pitchFamily="50" charset="-128"/>
            </a:rPr>
            <a:t>　</a:t>
          </a:r>
          <a:r>
            <a:rPr kumimoji="1" lang="ja-JP" altLang="en-US" sz="1100" kern="1200">
              <a:solidFill>
                <a:sysClr val="windowText" lastClr="000000"/>
              </a:solidFill>
              <a:latin typeface="Meiryo UI" panose="020B0604030504040204" pitchFamily="50" charset="-128"/>
              <a:ea typeface="Meiryo UI" panose="020B0604030504040204" pitchFamily="50" charset="-128"/>
            </a:rPr>
            <a:t>教育訓練は</a:t>
          </a:r>
          <a:r>
            <a:rPr kumimoji="1" lang="ja-JP" altLang="en-US" sz="1100" kern="1200">
              <a:solidFill>
                <a:srgbClr val="FF0066"/>
              </a:solidFill>
              <a:latin typeface="Meiryo UI" panose="020B0604030504040204" pitchFamily="50" charset="-128"/>
              <a:ea typeface="Meiryo UI" panose="020B0604030504040204" pitchFamily="50" charset="-128"/>
            </a:rPr>
            <a:t>「専門実践教育訓練」</a:t>
          </a:r>
          <a:r>
            <a:rPr kumimoji="1" lang="ja-JP" altLang="en-US" sz="1100" kern="1200">
              <a:solidFill>
                <a:srgbClr val="008E40"/>
              </a:solidFill>
              <a:latin typeface="Meiryo UI" panose="020B0604030504040204" pitchFamily="50" charset="-128"/>
              <a:ea typeface="Meiryo UI" panose="020B0604030504040204" pitchFamily="50" charset="-128"/>
            </a:rPr>
            <a:t>「特定一般教育訓練」</a:t>
          </a:r>
          <a:r>
            <a:rPr kumimoji="1" lang="ja-JP" altLang="en-US" sz="1100" kern="1200">
              <a:solidFill>
                <a:srgbClr val="7030A0"/>
              </a:solidFill>
              <a:latin typeface="Meiryo UI" panose="020B0604030504040204" pitchFamily="50" charset="-128"/>
              <a:ea typeface="Meiryo UI" panose="020B0604030504040204" pitchFamily="50" charset="-128"/>
            </a:rPr>
            <a:t>「一般教育訓練」</a:t>
          </a:r>
          <a:r>
            <a:rPr kumimoji="1" lang="ja-JP" altLang="en-US" sz="1100" kern="1200">
              <a:solidFill>
                <a:sysClr val="windowText" lastClr="000000"/>
              </a:solidFill>
              <a:latin typeface="Meiryo UI" panose="020B0604030504040204" pitchFamily="50" charset="-128"/>
              <a:ea typeface="Meiryo UI" panose="020B0604030504040204" pitchFamily="50" charset="-128"/>
            </a:rPr>
            <a:t>の３種類があり、それぞれ給付率が異なるため、</a:t>
          </a:r>
          <a:r>
            <a:rPr kumimoji="1" lang="ja-JP" altLang="en-US" sz="1100" b="1" kern="1200">
              <a:solidFill>
                <a:sysClr val="windowText" lastClr="000000"/>
              </a:solidFill>
              <a:latin typeface="Meiryo UI" panose="020B0604030504040204" pitchFamily="50" charset="-128"/>
              <a:ea typeface="Meiryo UI" panose="020B0604030504040204" pitchFamily="50" charset="-128"/>
            </a:rPr>
            <a:t>受講を希望する教育訓練のシートを選択</a:t>
          </a:r>
          <a:r>
            <a:rPr kumimoji="1" lang="ja-JP" altLang="en-US" sz="1100" kern="1200">
              <a:solidFill>
                <a:sysClr val="windowText" lastClr="000000"/>
              </a:solidFill>
              <a:latin typeface="Meiryo UI" panose="020B0604030504040204" pitchFamily="50" charset="-128"/>
              <a:ea typeface="Meiryo UI" panose="020B0604030504040204" pitchFamily="50" charset="-128"/>
            </a:rPr>
            <a:t>し、教育訓練経費を入力してください。</a:t>
          </a:r>
          <a:endParaRPr kumimoji="1" lang="en-US" altLang="ja-JP" sz="1100" kern="12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400" kern="12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kern="1200">
              <a:solidFill>
                <a:sysClr val="windowText" lastClr="000000"/>
              </a:solidFill>
              <a:latin typeface="Meiryo UI" panose="020B0604030504040204" pitchFamily="50" charset="-128"/>
              <a:ea typeface="Meiryo UI" panose="020B0604030504040204" pitchFamily="50" charset="-128"/>
            </a:rPr>
            <a:t>※</a:t>
          </a:r>
          <a:r>
            <a:rPr kumimoji="1" lang="ja-JP" altLang="en-US" sz="1000" kern="1200">
              <a:solidFill>
                <a:sysClr val="windowText" lastClr="000000"/>
              </a:solidFill>
              <a:latin typeface="Meiryo UI" panose="020B0604030504040204" pitchFamily="50" charset="-128"/>
              <a:ea typeface="Meiryo UI" panose="020B0604030504040204" pitchFamily="50" charset="-128"/>
            </a:rPr>
            <a:t>支給額を簡易に試算することを目的としており、実際の支給額とは一致しない場合があります。</a:t>
          </a:r>
          <a:endParaRPr kumimoji="1" lang="en-US" altLang="ja-JP" sz="1000" kern="12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kern="1200">
              <a:solidFill>
                <a:sysClr val="windowText" lastClr="000000"/>
              </a:solidFill>
              <a:latin typeface="Meiryo UI" panose="020B0604030504040204" pitchFamily="50" charset="-128"/>
              <a:ea typeface="Meiryo UI" panose="020B0604030504040204" pitchFamily="50" charset="-128"/>
            </a:rPr>
            <a:t>※</a:t>
          </a:r>
          <a:r>
            <a:rPr kumimoji="1" lang="ja-JP" altLang="en-US" sz="1000" kern="1200">
              <a:solidFill>
                <a:sysClr val="windowText" lastClr="000000"/>
              </a:solidFill>
              <a:latin typeface="Meiryo UI" panose="020B0604030504040204" pitchFamily="50" charset="-128"/>
              <a:ea typeface="Meiryo UI" panose="020B0604030504040204" pitchFamily="50" charset="-128"/>
            </a:rPr>
            <a:t>支給額や支給条件等の詳細は、厚生労働省</a:t>
          </a:r>
          <a:r>
            <a:rPr kumimoji="1" lang="en-US" altLang="ja-JP" sz="1000" kern="1200">
              <a:solidFill>
                <a:sysClr val="windowText" lastClr="000000"/>
              </a:solidFill>
              <a:latin typeface="Meiryo UI" panose="020B0604030504040204" pitchFamily="50" charset="-128"/>
              <a:ea typeface="Meiryo UI" panose="020B0604030504040204" pitchFamily="50" charset="-128"/>
            </a:rPr>
            <a:t>HP</a:t>
          </a:r>
          <a:r>
            <a:rPr kumimoji="1" lang="ja-JP" altLang="en-US" sz="1000" kern="1200">
              <a:solidFill>
                <a:sysClr val="windowText" lastClr="000000"/>
              </a:solidFill>
              <a:latin typeface="Meiryo UI" panose="020B0604030504040204" pitchFamily="50" charset="-128"/>
              <a:ea typeface="Meiryo UI" panose="020B0604030504040204" pitchFamily="50" charset="-128"/>
            </a:rPr>
            <a:t>をご確認ください。</a:t>
          </a:r>
          <a:endParaRPr kumimoji="1" lang="en-US" altLang="ja-JP" sz="1000" kern="12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400" kern="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kern="1200">
              <a:solidFill>
                <a:srgbClr val="FF0066"/>
              </a:solidFill>
              <a:latin typeface="Meiryo UI" panose="020B0604030504040204" pitchFamily="50" charset="-128"/>
              <a:ea typeface="Meiryo UI" panose="020B0604030504040204" pitchFamily="50" charset="-128"/>
            </a:rPr>
            <a:t>●「専門実践教育訓練」</a:t>
          </a:r>
          <a:r>
            <a:rPr kumimoji="1" lang="en-US" altLang="ja-JP" sz="900" kern="1200">
              <a:solidFill>
                <a:sysClr val="windowText" lastClr="000000"/>
              </a:solidFill>
              <a:latin typeface="Meiryo UI" panose="020B0604030504040204" pitchFamily="50" charset="-128"/>
              <a:ea typeface="Meiryo UI" panose="020B0604030504040204" pitchFamily="50" charset="-128"/>
            </a:rPr>
            <a:t>…</a:t>
          </a:r>
          <a:r>
            <a:rPr kumimoji="1" lang="ja-JP" altLang="en-US" sz="900" kern="1200">
              <a:solidFill>
                <a:sysClr val="windowText" lastClr="000000"/>
              </a:solidFill>
              <a:latin typeface="Meiryo UI" panose="020B0604030504040204" pitchFamily="50" charset="-128"/>
              <a:ea typeface="Meiryo UI" panose="020B0604030504040204" pitchFamily="50" charset="-128"/>
            </a:rPr>
            <a:t>雇用の安定及び就職の促進を図るために必要な職業に関する教育訓練のうち中長期的なキャリア形成に資する専門的かつ実践的な教育訓練として厚生労働大臣が指定する教育訓練</a:t>
          </a:r>
          <a:endParaRPr kumimoji="1" lang="en-US" altLang="ja-JP" sz="900" kern="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kern="1200">
              <a:solidFill>
                <a:srgbClr val="008E40"/>
              </a:solidFill>
              <a:latin typeface="Meiryo UI" panose="020B0604030504040204" pitchFamily="50" charset="-128"/>
              <a:ea typeface="Meiryo UI" panose="020B0604030504040204" pitchFamily="50" charset="-128"/>
            </a:rPr>
            <a:t>●「特定一般教育訓練」</a:t>
          </a:r>
          <a:r>
            <a:rPr kumimoji="1" lang="en-US" altLang="ja-JP" sz="900" kern="1200">
              <a:solidFill>
                <a:sysClr val="windowText" lastClr="000000"/>
              </a:solidFill>
              <a:latin typeface="Meiryo UI" panose="020B0604030504040204" pitchFamily="50" charset="-128"/>
              <a:ea typeface="Meiryo UI" panose="020B0604030504040204" pitchFamily="50" charset="-128"/>
            </a:rPr>
            <a:t>…</a:t>
          </a:r>
          <a:r>
            <a:rPr kumimoji="1" lang="ja-JP" altLang="en-US" sz="900" kern="1200">
              <a:solidFill>
                <a:sysClr val="windowText" lastClr="000000"/>
              </a:solidFill>
              <a:latin typeface="Meiryo UI" panose="020B0604030504040204" pitchFamily="50" charset="-128"/>
              <a:ea typeface="Meiryo UI" panose="020B0604030504040204" pitchFamily="50" charset="-128"/>
            </a:rPr>
            <a:t>雇用の安定及び就職の促進を図るために必要な職業に関する教育訓練のうち速やかな再就職及び早期のキャリア形成に資する教育訓練として厚生労働大臣が指定する教育訓練</a:t>
          </a:r>
          <a:endParaRPr kumimoji="1" lang="en-US" altLang="ja-JP" sz="900" kern="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kern="1200">
              <a:solidFill>
                <a:srgbClr val="7030A0"/>
              </a:solidFill>
              <a:latin typeface="Meiryo UI" panose="020B0604030504040204" pitchFamily="50" charset="-128"/>
              <a:ea typeface="Meiryo UI" panose="020B0604030504040204" pitchFamily="50" charset="-128"/>
            </a:rPr>
            <a:t>●「一般教育訓練」</a:t>
          </a:r>
          <a:r>
            <a:rPr kumimoji="1" lang="en-US" altLang="ja-JP" sz="900" kern="1200">
              <a:solidFill>
                <a:sysClr val="windowText" lastClr="000000"/>
              </a:solidFill>
              <a:latin typeface="Meiryo UI" panose="020B0604030504040204" pitchFamily="50" charset="-128"/>
              <a:ea typeface="Meiryo UI" panose="020B0604030504040204" pitchFamily="50" charset="-128"/>
            </a:rPr>
            <a:t>………</a:t>
          </a:r>
          <a:r>
            <a:rPr kumimoji="1" lang="ja-JP" altLang="en-US" sz="900" kern="1200">
              <a:solidFill>
                <a:sysClr val="windowText" lastClr="000000"/>
              </a:solidFill>
              <a:latin typeface="Meiryo UI" panose="020B0604030504040204" pitchFamily="50" charset="-128"/>
              <a:ea typeface="Meiryo UI" panose="020B0604030504040204" pitchFamily="50" charset="-128"/>
            </a:rPr>
            <a:t>雇用の安定及び就職の促進を図るために必要な職業に関する教育訓練として厚生労働大臣が指定する教育訓練</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24</xdr:row>
      <xdr:rowOff>63500</xdr:rowOff>
    </xdr:from>
    <xdr:to>
      <xdr:col>4</xdr:col>
      <xdr:colOff>11374</xdr:colOff>
      <xdr:row>25</xdr:row>
      <xdr:rowOff>108850</xdr:rowOff>
    </xdr:to>
    <xdr:sp macro="" textlink="">
      <xdr:nvSpPr>
        <xdr:cNvPr id="2" name="吹き出し: 角を丸めた四角形 1">
          <a:extLst>
            <a:ext uri="{FF2B5EF4-FFF2-40B4-BE49-F238E27FC236}">
              <a16:creationId xmlns:a16="http://schemas.microsoft.com/office/drawing/2014/main" id="{EE75FC4E-A610-41EC-8C59-62DE4184E302}"/>
            </a:ext>
          </a:extLst>
        </xdr:cNvPr>
        <xdr:cNvSpPr/>
      </xdr:nvSpPr>
      <xdr:spPr>
        <a:xfrm>
          <a:off x="793750" y="5397500"/>
          <a:ext cx="2157674" cy="267600"/>
        </a:xfrm>
        <a:prstGeom prst="wedgeRoundRectCallout">
          <a:avLst>
            <a:gd name="adj1" fmla="val -1135"/>
            <a:gd name="adj2" fmla="val 102394"/>
            <a:gd name="adj3" fmla="val 16667"/>
          </a:avLst>
        </a:prstGeom>
        <a:solidFill>
          <a:srgbClr val="FFFFCC"/>
        </a:solidFill>
        <a:ln w="6350">
          <a:solidFill>
            <a:srgbClr val="92D050"/>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kern="1200">
              <a:solidFill>
                <a:sysClr val="windowText" lastClr="000000"/>
              </a:solidFill>
              <a:latin typeface="Meiryo UI" panose="020B0604030504040204" pitchFamily="50" charset="-128"/>
              <a:ea typeface="Meiryo UI" panose="020B0604030504040204" pitchFamily="50" charset="-128"/>
            </a:rPr>
            <a:t>入学料と受講料を入力してください</a:t>
          </a:r>
          <a:endParaRPr kumimoji="1" lang="en-US" altLang="ja-JP" sz="900" b="1" kern="12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11430</xdr:colOff>
      <xdr:row>4</xdr:row>
      <xdr:rowOff>6350</xdr:rowOff>
    </xdr:from>
    <xdr:to>
      <xdr:col>10</xdr:col>
      <xdr:colOff>5080</xdr:colOff>
      <xdr:row>17</xdr:row>
      <xdr:rowOff>133350</xdr:rowOff>
    </xdr:to>
    <xdr:sp macro="" textlink="">
      <xdr:nvSpPr>
        <xdr:cNvPr id="4" name="四角形: 角を丸くする 3">
          <a:extLst>
            <a:ext uri="{FF2B5EF4-FFF2-40B4-BE49-F238E27FC236}">
              <a16:creationId xmlns:a16="http://schemas.microsoft.com/office/drawing/2014/main" id="{01B2A9FA-852B-4063-93D3-2FBB07BFB315}"/>
            </a:ext>
          </a:extLst>
        </xdr:cNvPr>
        <xdr:cNvSpPr/>
      </xdr:nvSpPr>
      <xdr:spPr>
        <a:xfrm>
          <a:off x="196850" y="894080"/>
          <a:ext cx="11139170" cy="3017520"/>
        </a:xfrm>
        <a:prstGeom prst="roundRect">
          <a:avLst>
            <a:gd name="adj" fmla="val 4724"/>
          </a:avLst>
        </a:prstGeom>
        <a:solidFill>
          <a:schemeClr val="bg1">
            <a:lumMod val="95000"/>
          </a:schemeClr>
        </a:solidFill>
        <a:ln w="127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80000" tIns="46800" rIns="180000" rtlCol="0" anchor="ctr" anchorCtr="1"/>
        <a:lstStyle/>
        <a:p>
          <a:pPr algn="l"/>
          <a:r>
            <a:rPr kumimoji="1" lang="ja-JP" altLang="en-US" sz="1100" kern="1200">
              <a:solidFill>
                <a:sysClr val="windowText" lastClr="000000"/>
              </a:solidFill>
              <a:latin typeface="Meiryo UI" panose="020B0604030504040204" pitchFamily="50" charset="-128"/>
              <a:ea typeface="Meiryo UI" panose="020B0604030504040204" pitchFamily="50" charset="-128"/>
            </a:rPr>
            <a:t>　教育訓練給付金は、労働者の主体的なスキルアップを支援するため、厚生労働大臣の指定を受けた教育訓練を受講・修了した方に対して、教育訓練の受講のために支払った費用（以下「教育訓練経費」という。）の一部を支給します。</a:t>
          </a:r>
          <a:endParaRPr kumimoji="1" lang="en-US" altLang="ja-JP" sz="1100" kern="12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400" kern="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kern="1200">
              <a:solidFill>
                <a:sysClr val="windowText" lastClr="000000"/>
              </a:solidFill>
              <a:latin typeface="Meiryo UI" panose="020B0604030504040204" pitchFamily="50" charset="-128"/>
              <a:ea typeface="Meiryo UI" panose="020B0604030504040204" pitchFamily="50" charset="-128"/>
            </a:rPr>
            <a:t>　本シミュレーターは、教育訓練経費を入力することで、</a:t>
          </a:r>
          <a:r>
            <a:rPr kumimoji="1" lang="ja-JP" altLang="en-US" sz="1100" b="1" kern="1200">
              <a:solidFill>
                <a:sysClr val="windowText" lastClr="000000"/>
              </a:solidFill>
              <a:latin typeface="Meiryo UI" panose="020B0604030504040204" pitchFamily="50" charset="-128"/>
              <a:ea typeface="Meiryo UI" panose="020B0604030504040204" pitchFamily="50" charset="-128"/>
            </a:rPr>
            <a:t>支給額を簡単に試算できるツール</a:t>
          </a:r>
          <a:r>
            <a:rPr kumimoji="1" lang="ja-JP" altLang="en-US" sz="1100" kern="1200">
              <a:solidFill>
                <a:sysClr val="windowText" lastClr="000000"/>
              </a:solidFill>
              <a:latin typeface="Meiryo UI" panose="020B0604030504040204" pitchFamily="50" charset="-128"/>
              <a:ea typeface="Meiryo UI" panose="020B0604030504040204" pitchFamily="50" charset="-128"/>
            </a:rPr>
            <a:t>です。</a:t>
          </a:r>
          <a:endParaRPr kumimoji="1" lang="en-US" altLang="ja-JP" sz="1100" kern="12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400" kern="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kern="1200" baseline="0">
              <a:solidFill>
                <a:sysClr val="windowText" lastClr="000000"/>
              </a:solidFill>
              <a:latin typeface="Meiryo UI" panose="020B0604030504040204" pitchFamily="50" charset="-128"/>
              <a:ea typeface="Meiryo UI" panose="020B0604030504040204" pitchFamily="50" charset="-128"/>
            </a:rPr>
            <a:t>　</a:t>
          </a:r>
          <a:r>
            <a:rPr kumimoji="1" lang="ja-JP" altLang="en-US" sz="1100" kern="1200">
              <a:solidFill>
                <a:sysClr val="windowText" lastClr="000000"/>
              </a:solidFill>
              <a:latin typeface="Meiryo UI" panose="020B0604030504040204" pitchFamily="50" charset="-128"/>
              <a:ea typeface="Meiryo UI" panose="020B0604030504040204" pitchFamily="50" charset="-128"/>
            </a:rPr>
            <a:t>教育訓練は</a:t>
          </a:r>
          <a:r>
            <a:rPr kumimoji="1" lang="ja-JP" altLang="en-US" sz="1100" kern="1200">
              <a:solidFill>
                <a:srgbClr val="FF0066"/>
              </a:solidFill>
              <a:latin typeface="Meiryo UI" panose="020B0604030504040204" pitchFamily="50" charset="-128"/>
              <a:ea typeface="Meiryo UI" panose="020B0604030504040204" pitchFamily="50" charset="-128"/>
            </a:rPr>
            <a:t>「専門実践教育訓練」</a:t>
          </a:r>
          <a:r>
            <a:rPr kumimoji="1" lang="ja-JP" altLang="en-US" sz="1100" kern="1200">
              <a:solidFill>
                <a:srgbClr val="008E40"/>
              </a:solidFill>
              <a:latin typeface="Meiryo UI" panose="020B0604030504040204" pitchFamily="50" charset="-128"/>
              <a:ea typeface="Meiryo UI" panose="020B0604030504040204" pitchFamily="50" charset="-128"/>
            </a:rPr>
            <a:t>「特定一般教育訓練」</a:t>
          </a:r>
          <a:r>
            <a:rPr kumimoji="1" lang="ja-JP" altLang="en-US" sz="1100" kern="1200">
              <a:solidFill>
                <a:srgbClr val="7030A0"/>
              </a:solidFill>
              <a:latin typeface="Meiryo UI" panose="020B0604030504040204" pitchFamily="50" charset="-128"/>
              <a:ea typeface="Meiryo UI" panose="020B0604030504040204" pitchFamily="50" charset="-128"/>
            </a:rPr>
            <a:t>「一般教育訓練」</a:t>
          </a:r>
          <a:r>
            <a:rPr kumimoji="1" lang="ja-JP" altLang="en-US" sz="1100" kern="1200">
              <a:solidFill>
                <a:sysClr val="windowText" lastClr="000000"/>
              </a:solidFill>
              <a:latin typeface="Meiryo UI" panose="020B0604030504040204" pitchFamily="50" charset="-128"/>
              <a:ea typeface="Meiryo UI" panose="020B0604030504040204" pitchFamily="50" charset="-128"/>
            </a:rPr>
            <a:t>の３種類があり、それぞれ給付率が異なるため、</a:t>
          </a:r>
          <a:r>
            <a:rPr kumimoji="1" lang="ja-JP" altLang="en-US" sz="1100" b="1" kern="1200">
              <a:solidFill>
                <a:sysClr val="windowText" lastClr="000000"/>
              </a:solidFill>
              <a:latin typeface="Meiryo UI" panose="020B0604030504040204" pitchFamily="50" charset="-128"/>
              <a:ea typeface="Meiryo UI" panose="020B0604030504040204" pitchFamily="50" charset="-128"/>
            </a:rPr>
            <a:t>受講を希望する教育訓練のシートを選択</a:t>
          </a:r>
          <a:r>
            <a:rPr kumimoji="1" lang="ja-JP" altLang="en-US" sz="1100" kern="1200">
              <a:solidFill>
                <a:sysClr val="windowText" lastClr="000000"/>
              </a:solidFill>
              <a:latin typeface="Meiryo UI" panose="020B0604030504040204" pitchFamily="50" charset="-128"/>
              <a:ea typeface="Meiryo UI" panose="020B0604030504040204" pitchFamily="50" charset="-128"/>
            </a:rPr>
            <a:t>し、教育訓練経費を入力してください。</a:t>
          </a:r>
          <a:endParaRPr kumimoji="1" lang="en-US" altLang="ja-JP" sz="1100" kern="12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400" kern="12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kern="1200">
              <a:solidFill>
                <a:sysClr val="windowText" lastClr="000000"/>
              </a:solidFill>
              <a:latin typeface="Meiryo UI" panose="020B0604030504040204" pitchFamily="50" charset="-128"/>
              <a:ea typeface="Meiryo UI" panose="020B0604030504040204" pitchFamily="50" charset="-128"/>
            </a:rPr>
            <a:t>※</a:t>
          </a:r>
          <a:r>
            <a:rPr kumimoji="1" lang="ja-JP" altLang="en-US" sz="1000" kern="1200">
              <a:solidFill>
                <a:sysClr val="windowText" lastClr="000000"/>
              </a:solidFill>
              <a:latin typeface="Meiryo UI" panose="020B0604030504040204" pitchFamily="50" charset="-128"/>
              <a:ea typeface="Meiryo UI" panose="020B0604030504040204" pitchFamily="50" charset="-128"/>
            </a:rPr>
            <a:t>支給額を簡易に試算することを目的としており、実際の支給額とは一致しない場合があります。</a:t>
          </a:r>
          <a:endParaRPr kumimoji="1" lang="en-US" altLang="ja-JP" sz="1000" kern="12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kern="1200">
              <a:solidFill>
                <a:sysClr val="windowText" lastClr="000000"/>
              </a:solidFill>
              <a:latin typeface="Meiryo UI" panose="020B0604030504040204" pitchFamily="50" charset="-128"/>
              <a:ea typeface="Meiryo UI" panose="020B0604030504040204" pitchFamily="50" charset="-128"/>
            </a:rPr>
            <a:t>※</a:t>
          </a:r>
          <a:r>
            <a:rPr kumimoji="1" lang="ja-JP" altLang="en-US" sz="1000" kern="1200">
              <a:solidFill>
                <a:sysClr val="windowText" lastClr="000000"/>
              </a:solidFill>
              <a:latin typeface="Meiryo UI" panose="020B0604030504040204" pitchFamily="50" charset="-128"/>
              <a:ea typeface="Meiryo UI" panose="020B0604030504040204" pitchFamily="50" charset="-128"/>
            </a:rPr>
            <a:t>支給額や支給条件等の詳細は、厚生労働省</a:t>
          </a:r>
          <a:r>
            <a:rPr kumimoji="1" lang="en-US" altLang="ja-JP" sz="1000" kern="1200">
              <a:solidFill>
                <a:sysClr val="windowText" lastClr="000000"/>
              </a:solidFill>
              <a:latin typeface="Meiryo UI" panose="020B0604030504040204" pitchFamily="50" charset="-128"/>
              <a:ea typeface="Meiryo UI" panose="020B0604030504040204" pitchFamily="50" charset="-128"/>
            </a:rPr>
            <a:t>HP</a:t>
          </a:r>
          <a:r>
            <a:rPr kumimoji="1" lang="ja-JP" altLang="en-US" sz="1000" kern="1200">
              <a:solidFill>
                <a:sysClr val="windowText" lastClr="000000"/>
              </a:solidFill>
              <a:latin typeface="Meiryo UI" panose="020B0604030504040204" pitchFamily="50" charset="-128"/>
              <a:ea typeface="Meiryo UI" panose="020B0604030504040204" pitchFamily="50" charset="-128"/>
            </a:rPr>
            <a:t>をご確認ください。</a:t>
          </a:r>
          <a:endParaRPr kumimoji="1" lang="en-US" altLang="ja-JP" sz="1000" kern="12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400" kern="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kern="1200">
              <a:solidFill>
                <a:srgbClr val="FF0066"/>
              </a:solidFill>
              <a:latin typeface="Meiryo UI" panose="020B0604030504040204" pitchFamily="50" charset="-128"/>
              <a:ea typeface="Meiryo UI" panose="020B0604030504040204" pitchFamily="50" charset="-128"/>
            </a:rPr>
            <a:t>●「専門実践教育訓練」</a:t>
          </a:r>
          <a:r>
            <a:rPr kumimoji="1" lang="en-US" altLang="ja-JP" sz="900" kern="1200">
              <a:solidFill>
                <a:sysClr val="windowText" lastClr="000000"/>
              </a:solidFill>
              <a:latin typeface="Meiryo UI" panose="020B0604030504040204" pitchFamily="50" charset="-128"/>
              <a:ea typeface="Meiryo UI" panose="020B0604030504040204" pitchFamily="50" charset="-128"/>
            </a:rPr>
            <a:t>…</a:t>
          </a:r>
          <a:r>
            <a:rPr kumimoji="1" lang="ja-JP" altLang="en-US" sz="900" kern="1200">
              <a:solidFill>
                <a:sysClr val="windowText" lastClr="000000"/>
              </a:solidFill>
              <a:latin typeface="Meiryo UI" panose="020B0604030504040204" pitchFamily="50" charset="-128"/>
              <a:ea typeface="Meiryo UI" panose="020B0604030504040204" pitchFamily="50" charset="-128"/>
            </a:rPr>
            <a:t>雇用の安定及び就職の促進を図るために必要な職業に関する教育訓練のうち中長期的なキャリア形成に資する専門的かつ実践的な教育訓練として厚生労働大臣が指定する教育訓練</a:t>
          </a:r>
          <a:endParaRPr kumimoji="1" lang="en-US" altLang="ja-JP" sz="900" kern="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kern="1200">
              <a:solidFill>
                <a:srgbClr val="008E40"/>
              </a:solidFill>
              <a:latin typeface="Meiryo UI" panose="020B0604030504040204" pitchFamily="50" charset="-128"/>
              <a:ea typeface="Meiryo UI" panose="020B0604030504040204" pitchFamily="50" charset="-128"/>
            </a:rPr>
            <a:t>●「特定一般教育訓練」</a:t>
          </a:r>
          <a:r>
            <a:rPr kumimoji="1" lang="en-US" altLang="ja-JP" sz="900" kern="1200">
              <a:solidFill>
                <a:sysClr val="windowText" lastClr="000000"/>
              </a:solidFill>
              <a:latin typeface="Meiryo UI" panose="020B0604030504040204" pitchFamily="50" charset="-128"/>
              <a:ea typeface="Meiryo UI" panose="020B0604030504040204" pitchFamily="50" charset="-128"/>
            </a:rPr>
            <a:t>…</a:t>
          </a:r>
          <a:r>
            <a:rPr kumimoji="1" lang="ja-JP" altLang="en-US" sz="900" kern="1200">
              <a:solidFill>
                <a:sysClr val="windowText" lastClr="000000"/>
              </a:solidFill>
              <a:latin typeface="Meiryo UI" panose="020B0604030504040204" pitchFamily="50" charset="-128"/>
              <a:ea typeface="Meiryo UI" panose="020B0604030504040204" pitchFamily="50" charset="-128"/>
            </a:rPr>
            <a:t>雇用の安定及び就職の促進を図るために必要な職業に関する教育訓練のうち速やかな再就職及び早期のキャリア形成に資する教育訓練として厚生労働大臣が指定する教育訓練</a:t>
          </a:r>
          <a:endParaRPr kumimoji="1" lang="en-US" altLang="ja-JP" sz="900" kern="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kern="1200">
              <a:solidFill>
                <a:srgbClr val="7030A0"/>
              </a:solidFill>
              <a:latin typeface="Meiryo UI" panose="020B0604030504040204" pitchFamily="50" charset="-128"/>
              <a:ea typeface="Meiryo UI" panose="020B0604030504040204" pitchFamily="50" charset="-128"/>
            </a:rPr>
            <a:t>●「一般教育訓練」</a:t>
          </a:r>
          <a:r>
            <a:rPr kumimoji="1" lang="en-US" altLang="ja-JP" sz="900" kern="1200">
              <a:solidFill>
                <a:sysClr val="windowText" lastClr="000000"/>
              </a:solidFill>
              <a:latin typeface="Meiryo UI" panose="020B0604030504040204" pitchFamily="50" charset="-128"/>
              <a:ea typeface="Meiryo UI" panose="020B0604030504040204" pitchFamily="50" charset="-128"/>
            </a:rPr>
            <a:t>………</a:t>
          </a:r>
          <a:r>
            <a:rPr kumimoji="1" lang="ja-JP" altLang="en-US" sz="900" kern="1200">
              <a:solidFill>
                <a:sysClr val="windowText" lastClr="000000"/>
              </a:solidFill>
              <a:latin typeface="Meiryo UI" panose="020B0604030504040204" pitchFamily="50" charset="-128"/>
              <a:ea typeface="Meiryo UI" panose="020B0604030504040204" pitchFamily="50" charset="-128"/>
            </a:rPr>
            <a:t>雇用の安定及び就職の促進を図るために必要な職業に関する教育訓練として厚生労働大臣が指定する教育訓練</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drawings/vmlDrawing1.vml" Type="http://schemas.openxmlformats.org/officeDocument/2006/relationships/vmlDrawing"/><Relationship Id="rId2"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A88BA-2ED7-478B-A877-F48A7B71488C}">
  <sheetPr>
    <tabColor rgb="FFFF0066"/>
    <pageSetUpPr autoPageBreaks="0"/>
  </sheetPr>
  <dimension ref="B1:K68"/>
  <sheetViews>
    <sheetView tabSelected="1" zoomScaleNormal="100" workbookViewId="0">
      <selection activeCell="C36" sqref="C36:C38"/>
    </sheetView>
  </sheetViews>
  <sheetFormatPr defaultColWidth="2.625" defaultRowHeight="17.45" customHeight="1" x14ac:dyDescent="0.4"/>
  <cols>
    <col min="1" max="1" width="2.25" style="6" customWidth="1"/>
    <col min="2" max="2" width="7.625" style="6" customWidth="1"/>
    <col min="3" max="4" width="13.375" style="6" customWidth="1"/>
    <col min="5" max="5" width="2.625" style="6" customWidth="1"/>
    <col min="6" max="6" width="29.625" style="6" customWidth="1"/>
    <col min="7" max="7" width="6.625" style="6" customWidth="1"/>
    <col min="8" max="8" width="29.625" style="6" customWidth="1"/>
    <col min="9" max="9" width="6.625" style="6" customWidth="1"/>
    <col min="10" max="10" width="29.625" style="6" customWidth="1"/>
    <col min="11" max="11" width="2.625" style="67" customWidth="1"/>
    <col min="12" max="16384" width="2.625" style="6"/>
  </cols>
  <sheetData>
    <row r="1" spans="2:11" ht="17.45" customHeight="1" x14ac:dyDescent="0.4">
      <c r="B1" s="5"/>
    </row>
    <row r="2" spans="2:11" ht="17.45" customHeight="1" x14ac:dyDescent="0.4">
      <c r="B2" s="89" t="s">
        <v>56</v>
      </c>
      <c r="C2" s="89"/>
      <c r="D2" s="89"/>
      <c r="E2" s="89"/>
      <c r="F2" s="89"/>
      <c r="G2" s="89"/>
      <c r="H2" s="89"/>
      <c r="I2" s="89"/>
      <c r="J2" s="89"/>
      <c r="K2" s="89"/>
    </row>
    <row r="3" spans="2:11" ht="17.45" customHeight="1" x14ac:dyDescent="0.4">
      <c r="B3" s="89"/>
      <c r="C3" s="89"/>
      <c r="D3" s="89"/>
      <c r="E3" s="89"/>
      <c r="F3" s="89"/>
      <c r="G3" s="89"/>
      <c r="H3" s="89"/>
      <c r="I3" s="89"/>
      <c r="J3" s="89"/>
      <c r="K3" s="89"/>
    </row>
    <row r="4" spans="2:11" ht="17.45" customHeight="1" x14ac:dyDescent="0.4">
      <c r="B4" s="5"/>
    </row>
    <row r="5" spans="2:11" ht="17.45" customHeight="1" x14ac:dyDescent="0.4">
      <c r="B5" s="96"/>
      <c r="C5" s="96"/>
      <c r="D5" s="96"/>
      <c r="E5" s="96"/>
      <c r="F5" s="96"/>
      <c r="G5" s="96"/>
      <c r="H5" s="96"/>
      <c r="I5" s="96"/>
      <c r="J5" s="96"/>
    </row>
    <row r="6" spans="2:11" ht="17.45" customHeight="1" x14ac:dyDescent="0.4">
      <c r="B6" s="96"/>
      <c r="C6" s="96"/>
      <c r="D6" s="96"/>
      <c r="E6" s="96"/>
      <c r="F6" s="96"/>
      <c r="G6" s="96"/>
      <c r="H6" s="96"/>
      <c r="I6" s="96"/>
      <c r="J6" s="96"/>
    </row>
    <row r="7" spans="2:11" ht="17.45" customHeight="1" x14ac:dyDescent="0.4">
      <c r="B7" s="97"/>
      <c r="C7" s="97"/>
      <c r="D7" s="97"/>
      <c r="E7" s="97"/>
      <c r="F7" s="97"/>
      <c r="G7" s="97"/>
      <c r="H7" s="97"/>
      <c r="I7" s="97"/>
      <c r="J7" s="97"/>
    </row>
    <row r="8" spans="2:11" ht="17.45" customHeight="1" x14ac:dyDescent="0.4">
      <c r="B8" s="96"/>
      <c r="C8" s="96"/>
      <c r="D8" s="96"/>
      <c r="E8" s="96"/>
      <c r="F8" s="96"/>
      <c r="G8" s="96"/>
      <c r="H8" s="96"/>
      <c r="I8" s="96"/>
      <c r="J8" s="96"/>
    </row>
    <row r="9" spans="2:11" ht="17.45" customHeight="1" x14ac:dyDescent="0.4">
      <c r="B9" s="96"/>
      <c r="C9" s="96"/>
      <c r="D9" s="96"/>
      <c r="E9" s="96"/>
      <c r="F9" s="96"/>
      <c r="G9" s="96"/>
      <c r="H9" s="96"/>
      <c r="I9" s="96"/>
      <c r="J9" s="96"/>
    </row>
    <row r="10" spans="2:11" ht="17.45" customHeight="1" x14ac:dyDescent="0.4">
      <c r="B10" s="94"/>
      <c r="C10" s="94"/>
      <c r="D10" s="94"/>
      <c r="E10" s="94"/>
      <c r="F10" s="94"/>
      <c r="G10" s="94"/>
      <c r="H10" s="94"/>
      <c r="I10" s="94"/>
      <c r="J10" s="94"/>
    </row>
    <row r="11" spans="2:11" ht="17.45" customHeight="1" x14ac:dyDescent="0.4">
      <c r="B11" s="94"/>
      <c r="C11" s="94"/>
      <c r="D11" s="94"/>
      <c r="E11" s="94"/>
      <c r="F11" s="94"/>
      <c r="G11" s="94"/>
      <c r="H11" s="94"/>
      <c r="I11" s="94"/>
      <c r="J11" s="94"/>
    </row>
    <row r="12" spans="2:11" ht="17.45" customHeight="1" x14ac:dyDescent="0.4">
      <c r="B12" s="57"/>
    </row>
    <row r="13" spans="2:11" ht="17.45" customHeight="1" x14ac:dyDescent="0.4">
      <c r="B13" s="95"/>
      <c r="C13" s="95"/>
      <c r="D13" s="95"/>
      <c r="E13" s="95"/>
      <c r="F13" s="95"/>
      <c r="G13" s="95"/>
      <c r="H13" s="95"/>
      <c r="I13" s="95"/>
      <c r="J13" s="95"/>
    </row>
    <row r="14" spans="2:11" ht="17.45" customHeight="1" x14ac:dyDescent="0.4">
      <c r="B14" s="61"/>
      <c r="C14" s="61"/>
      <c r="D14" s="61"/>
      <c r="E14" s="61"/>
      <c r="F14" s="61"/>
      <c r="G14" s="61"/>
      <c r="H14" s="61"/>
      <c r="I14" s="61"/>
      <c r="J14" s="61"/>
    </row>
    <row r="15" spans="2:11" ht="17.45" customHeight="1" x14ac:dyDescent="0.4">
      <c r="B15" s="61"/>
      <c r="C15" s="61"/>
      <c r="D15" s="61"/>
      <c r="E15" s="61"/>
      <c r="F15" s="61"/>
      <c r="G15" s="61"/>
      <c r="H15" s="61"/>
      <c r="I15" s="61"/>
      <c r="J15" s="61"/>
    </row>
    <row r="16" spans="2:11" ht="17.45" customHeight="1" x14ac:dyDescent="0.4">
      <c r="B16" s="61"/>
      <c r="C16" s="61"/>
      <c r="D16" s="61"/>
      <c r="E16" s="61"/>
      <c r="F16" s="61"/>
      <c r="G16" s="61"/>
      <c r="H16" s="61"/>
      <c r="I16" s="61"/>
      <c r="J16" s="61"/>
    </row>
    <row r="17" spans="2:11" ht="17.45" customHeight="1" x14ac:dyDescent="0.4">
      <c r="B17" s="61"/>
      <c r="C17" s="61"/>
      <c r="D17" s="61"/>
      <c r="E17" s="61"/>
      <c r="F17" s="61"/>
      <c r="G17" s="61"/>
      <c r="H17" s="61"/>
      <c r="I17" s="61"/>
      <c r="J17" s="61"/>
    </row>
    <row r="18" spans="2:11" ht="17.45" customHeight="1" x14ac:dyDescent="0.4">
      <c r="B18" s="61"/>
      <c r="C18" s="61"/>
      <c r="D18" s="61"/>
      <c r="E18" s="61"/>
      <c r="F18" s="61"/>
      <c r="G18" s="61"/>
      <c r="H18" s="61"/>
      <c r="I18" s="61"/>
      <c r="J18" s="61"/>
    </row>
    <row r="19" spans="2:11" ht="17.45" customHeight="1" x14ac:dyDescent="0.4">
      <c r="B19" s="5"/>
    </row>
    <row r="20" spans="2:11" ht="17.45" customHeight="1" x14ac:dyDescent="0.4">
      <c r="B20" s="98" t="s">
        <v>72</v>
      </c>
      <c r="C20" s="98"/>
      <c r="D20" s="98"/>
      <c r="E20" s="98"/>
      <c r="F20" s="98"/>
      <c r="G20" s="98"/>
      <c r="H20" s="98"/>
      <c r="I20" s="98"/>
      <c r="J20" s="98"/>
    </row>
    <row r="21" spans="2:11" ht="17.45" customHeight="1" x14ac:dyDescent="0.4">
      <c r="B21" s="98"/>
      <c r="C21" s="98"/>
      <c r="D21" s="98"/>
      <c r="E21" s="98"/>
      <c r="F21" s="98"/>
      <c r="G21" s="98"/>
      <c r="H21" s="98"/>
      <c r="I21" s="98"/>
      <c r="J21" s="98"/>
    </row>
    <row r="22" spans="2:11" ht="17.45" customHeight="1" x14ac:dyDescent="0.4">
      <c r="B22" s="59" t="s">
        <v>49</v>
      </c>
      <c r="C22" s="59"/>
      <c r="D22" s="59"/>
      <c r="E22" s="59"/>
      <c r="F22" s="59"/>
      <c r="G22" s="59"/>
      <c r="H22" s="59"/>
      <c r="I22" s="59"/>
      <c r="J22" s="59"/>
      <c r="K22" s="68"/>
    </row>
    <row r="23" spans="2:11" ht="17.45" customHeight="1" x14ac:dyDescent="0.4">
      <c r="B23" s="62" t="s">
        <v>53</v>
      </c>
      <c r="C23" s="60"/>
      <c r="D23" s="60"/>
      <c r="E23" s="60"/>
      <c r="F23" s="60"/>
      <c r="G23" s="60"/>
      <c r="H23" s="60"/>
      <c r="I23" s="60"/>
      <c r="J23" s="60"/>
    </row>
    <row r="24" spans="2:11" ht="17.45" customHeight="1" x14ac:dyDescent="0.4">
      <c r="B24" s="59" t="s">
        <v>73</v>
      </c>
      <c r="C24" s="59"/>
      <c r="D24" s="59"/>
      <c r="E24" s="59"/>
      <c r="F24" s="59"/>
      <c r="G24" s="59"/>
      <c r="H24" s="59"/>
      <c r="I24" s="59"/>
      <c r="J24" s="59"/>
    </row>
    <row r="25" spans="2:11" ht="17.45" customHeight="1" x14ac:dyDescent="0.4">
      <c r="B25" s="62" t="s">
        <v>54</v>
      </c>
      <c r="C25" s="60"/>
      <c r="D25" s="60"/>
      <c r="E25" s="60"/>
      <c r="F25" s="60"/>
      <c r="G25" s="60"/>
      <c r="H25" s="60"/>
      <c r="I25" s="60"/>
      <c r="J25" s="60"/>
    </row>
    <row r="26" spans="2:11" ht="17.45" customHeight="1" x14ac:dyDescent="0.4">
      <c r="B26" s="62" t="s">
        <v>55</v>
      </c>
      <c r="C26" s="60"/>
      <c r="D26" s="60"/>
      <c r="E26" s="60"/>
      <c r="F26" s="60"/>
      <c r="G26" s="60"/>
      <c r="H26" s="60"/>
      <c r="I26" s="60"/>
      <c r="J26" s="60"/>
    </row>
    <row r="27" spans="2:11" ht="17.45" customHeight="1" x14ac:dyDescent="0.4">
      <c r="B27" s="59" t="s">
        <v>74</v>
      </c>
      <c r="C27" s="59"/>
      <c r="D27" s="59"/>
      <c r="E27" s="59"/>
      <c r="F27" s="59"/>
      <c r="G27" s="59"/>
      <c r="H27" s="59"/>
      <c r="I27" s="59"/>
      <c r="J27" s="59"/>
    </row>
    <row r="28" spans="2:11" ht="17.45" customHeight="1" x14ac:dyDescent="0.4">
      <c r="B28" s="62" t="s">
        <v>50</v>
      </c>
      <c r="C28" s="60"/>
      <c r="D28" s="60"/>
      <c r="E28" s="60"/>
      <c r="F28" s="60"/>
      <c r="G28" s="60"/>
      <c r="H28" s="60"/>
      <c r="I28" s="60"/>
      <c r="J28" s="60"/>
    </row>
    <row r="29" spans="2:11" ht="17.45" customHeight="1" x14ac:dyDescent="0.4">
      <c r="B29" s="62" t="s">
        <v>51</v>
      </c>
      <c r="C29" s="60"/>
      <c r="D29" s="60"/>
      <c r="E29" s="60"/>
      <c r="F29" s="60"/>
      <c r="G29" s="60"/>
      <c r="H29" s="60"/>
      <c r="I29" s="60"/>
      <c r="J29" s="60"/>
    </row>
    <row r="30" spans="2:11" ht="17.45" customHeight="1" x14ac:dyDescent="0.4">
      <c r="B30" s="62" t="s">
        <v>52</v>
      </c>
      <c r="C30" s="60"/>
      <c r="D30" s="60"/>
      <c r="E30" s="60"/>
      <c r="F30" s="60"/>
      <c r="G30" s="60"/>
      <c r="H30" s="60"/>
      <c r="I30" s="60"/>
      <c r="J30" s="60"/>
    </row>
    <row r="31" spans="2:11" ht="17.45" customHeight="1" x14ac:dyDescent="0.4">
      <c r="B31" s="62"/>
      <c r="C31" s="60"/>
      <c r="D31" s="60"/>
      <c r="E31" s="60"/>
      <c r="F31" s="60"/>
      <c r="G31" s="60"/>
      <c r="H31" s="60"/>
      <c r="I31" s="60"/>
      <c r="J31" s="60"/>
    </row>
    <row r="32" spans="2:11" ht="17.45" customHeight="1" x14ac:dyDescent="0.4">
      <c r="B32" s="35"/>
      <c r="C32" s="35"/>
      <c r="D32" s="35"/>
      <c r="E32" s="35"/>
      <c r="F32" s="35"/>
      <c r="G32" s="35"/>
      <c r="H32" s="35"/>
      <c r="I32" s="35"/>
      <c r="J32" s="35"/>
    </row>
    <row r="33" spans="2:10" ht="17.45" customHeight="1" thickBot="1" x14ac:dyDescent="0.45">
      <c r="B33" s="7"/>
      <c r="C33" s="7"/>
      <c r="D33" s="7"/>
      <c r="E33" s="7"/>
      <c r="F33" s="7"/>
      <c r="G33" s="7"/>
      <c r="H33" s="7"/>
      <c r="I33" s="7"/>
      <c r="J33" s="7"/>
    </row>
    <row r="34" spans="2:10" ht="17.45" customHeight="1" thickTop="1" x14ac:dyDescent="0.4">
      <c r="C34" s="91" t="s">
        <v>41</v>
      </c>
      <c r="D34" s="91"/>
      <c r="E34" s="37"/>
      <c r="F34" s="118" t="s">
        <v>68</v>
      </c>
      <c r="G34" s="87"/>
      <c r="H34" s="118" t="s">
        <v>69</v>
      </c>
      <c r="I34" s="87"/>
      <c r="J34" s="118" t="s">
        <v>66</v>
      </c>
    </row>
    <row r="35" spans="2:10" ht="17.45" customHeight="1" thickBot="1" x14ac:dyDescent="0.45">
      <c r="B35" s="88" t="s">
        <v>35</v>
      </c>
      <c r="C35" s="8" t="s">
        <v>81</v>
      </c>
      <c r="D35" s="39" t="s">
        <v>34</v>
      </c>
      <c r="E35" s="37"/>
      <c r="F35" s="119"/>
      <c r="G35" s="37"/>
      <c r="H35" s="119"/>
      <c r="I35" s="37"/>
      <c r="J35" s="119"/>
    </row>
    <row r="36" spans="2:10" ht="15" customHeight="1" thickTop="1" x14ac:dyDescent="0.25">
      <c r="B36" s="92" t="s">
        <v>13</v>
      </c>
      <c r="C36" s="120"/>
      <c r="D36" s="121"/>
      <c r="E36" s="43"/>
      <c r="F36" s="100" t="str">
        <f>simulator02!K7</f>
        <v/>
      </c>
      <c r="G36" s="78"/>
      <c r="H36" s="90" t="str">
        <f>simulator02!S29</f>
        <v/>
      </c>
      <c r="I36" s="78"/>
      <c r="J36" s="90" t="str">
        <f>simulator02!P15</f>
        <v/>
      </c>
    </row>
    <row r="37" spans="2:10" ht="15" customHeight="1" x14ac:dyDescent="0.25">
      <c r="B37" s="93"/>
      <c r="C37" s="117"/>
      <c r="D37" s="115"/>
      <c r="E37" s="43"/>
      <c r="F37" s="99"/>
      <c r="G37" s="78"/>
      <c r="H37" s="90"/>
      <c r="I37" s="78"/>
      <c r="J37" s="90"/>
    </row>
    <row r="38" spans="2:10" ht="12" customHeight="1" thickBot="1" x14ac:dyDescent="0.45">
      <c r="B38" s="93"/>
      <c r="C38" s="117"/>
      <c r="D38" s="115"/>
      <c r="E38" s="43"/>
      <c r="F38" s="66"/>
      <c r="G38" s="79"/>
      <c r="H38" s="77" t="str">
        <f>simulator02!O16</f>
        <v/>
      </c>
      <c r="I38" s="79"/>
      <c r="J38" s="77"/>
    </row>
    <row r="39" spans="2:10" ht="15" customHeight="1" thickTop="1" x14ac:dyDescent="0.25">
      <c r="B39" s="92" t="s">
        <v>14</v>
      </c>
      <c r="C39" s="116"/>
      <c r="D39" s="114"/>
      <c r="E39" s="43"/>
      <c r="F39" s="99" t="str">
        <f>simulator02!K8</f>
        <v/>
      </c>
      <c r="G39" s="78"/>
      <c r="H39" s="78"/>
      <c r="I39" s="78"/>
      <c r="J39" s="78"/>
    </row>
    <row r="40" spans="2:10" ht="15" customHeight="1" x14ac:dyDescent="0.25">
      <c r="B40" s="93"/>
      <c r="C40" s="117"/>
      <c r="D40" s="115"/>
      <c r="E40" s="43"/>
      <c r="F40" s="99"/>
      <c r="G40" s="78"/>
      <c r="H40" s="78"/>
      <c r="I40" s="78"/>
      <c r="J40" s="78"/>
    </row>
    <row r="41" spans="2:10" ht="12" customHeight="1" x14ac:dyDescent="0.4">
      <c r="B41" s="93"/>
      <c r="C41" s="117"/>
      <c r="D41" s="115"/>
      <c r="E41" s="43"/>
      <c r="F41" s="65" t="str">
        <f>simulator02!M8</f>
        <v/>
      </c>
      <c r="G41" s="80"/>
      <c r="H41" s="80"/>
      <c r="I41" s="80"/>
      <c r="J41" s="80"/>
    </row>
    <row r="42" spans="2:10" ht="15" customHeight="1" x14ac:dyDescent="0.25">
      <c r="B42" s="92" t="s">
        <v>15</v>
      </c>
      <c r="C42" s="116"/>
      <c r="D42" s="114"/>
      <c r="E42" s="43"/>
      <c r="F42" s="100" t="str">
        <f>simulator02!K9</f>
        <v/>
      </c>
      <c r="G42" s="78"/>
      <c r="H42" s="78"/>
      <c r="I42" s="78"/>
      <c r="J42" s="78"/>
    </row>
    <row r="43" spans="2:10" ht="15" customHeight="1" x14ac:dyDescent="0.25">
      <c r="B43" s="93"/>
      <c r="C43" s="117"/>
      <c r="D43" s="115"/>
      <c r="E43" s="43"/>
      <c r="F43" s="99"/>
      <c r="G43" s="78"/>
      <c r="H43" s="78"/>
      <c r="I43" s="78"/>
      <c r="J43" s="78"/>
    </row>
    <row r="44" spans="2:10" ht="12" customHeight="1" x14ac:dyDescent="0.4">
      <c r="B44" s="93"/>
      <c r="C44" s="117"/>
      <c r="D44" s="115"/>
      <c r="E44" s="43"/>
      <c r="F44" s="66"/>
      <c r="G44" s="79"/>
      <c r="H44" s="79"/>
      <c r="I44" s="79"/>
      <c r="J44" s="79"/>
    </row>
    <row r="45" spans="2:10" ht="15" customHeight="1" x14ac:dyDescent="0.25">
      <c r="B45" s="92" t="s">
        <v>16</v>
      </c>
      <c r="C45" s="116"/>
      <c r="D45" s="114"/>
      <c r="E45" s="43"/>
      <c r="F45" s="99" t="str">
        <f>simulator02!K10</f>
        <v/>
      </c>
      <c r="G45" s="78"/>
      <c r="H45" s="78"/>
      <c r="I45" s="78"/>
      <c r="J45" s="78"/>
    </row>
    <row r="46" spans="2:10" ht="15" customHeight="1" thickBot="1" x14ac:dyDescent="0.3">
      <c r="B46" s="93"/>
      <c r="C46" s="117"/>
      <c r="D46" s="115"/>
      <c r="E46" s="43"/>
      <c r="F46" s="99"/>
      <c r="G46" s="78"/>
      <c r="H46" s="78"/>
      <c r="I46" s="78"/>
      <c r="J46" s="78"/>
    </row>
    <row r="47" spans="2:10" ht="12" customHeight="1" thickTop="1" x14ac:dyDescent="0.4">
      <c r="B47" s="93"/>
      <c r="C47" s="122"/>
      <c r="D47" s="115"/>
      <c r="E47" s="43"/>
      <c r="F47" s="65" t="str">
        <f>simulator02!M10</f>
        <v/>
      </c>
      <c r="G47" s="80"/>
      <c r="H47" s="118" t="s">
        <v>70</v>
      </c>
      <c r="I47" s="87"/>
      <c r="J47" s="118" t="s">
        <v>67</v>
      </c>
    </row>
    <row r="48" spans="2:10" ht="15" customHeight="1" x14ac:dyDescent="0.25">
      <c r="B48" s="92" t="s">
        <v>17</v>
      </c>
      <c r="C48" s="116"/>
      <c r="D48" s="114"/>
      <c r="E48" s="43"/>
      <c r="F48" s="100" t="str">
        <f>simulator02!K11</f>
        <v/>
      </c>
      <c r="G48" s="78"/>
      <c r="H48" s="119"/>
      <c r="I48" s="37"/>
      <c r="J48" s="119"/>
    </row>
    <row r="49" spans="2:10" ht="15" customHeight="1" x14ac:dyDescent="0.25">
      <c r="B49" s="93"/>
      <c r="C49" s="117"/>
      <c r="D49" s="115"/>
      <c r="E49" s="43"/>
      <c r="F49" s="99"/>
      <c r="G49" s="78"/>
      <c r="H49" s="90" t="str">
        <f>simulator02!S43</f>
        <v/>
      </c>
      <c r="I49" s="78"/>
      <c r="J49" s="90" t="str">
        <f>simulator02!R15</f>
        <v/>
      </c>
    </row>
    <row r="50" spans="2:10" ht="12" customHeight="1" x14ac:dyDescent="0.25">
      <c r="B50" s="93"/>
      <c r="C50" s="122"/>
      <c r="D50" s="115"/>
      <c r="E50" s="43"/>
      <c r="F50" s="66"/>
      <c r="G50" s="79"/>
      <c r="H50" s="90"/>
      <c r="I50" s="78"/>
      <c r="J50" s="90"/>
    </row>
    <row r="51" spans="2:10" ht="15" customHeight="1" thickBot="1" x14ac:dyDescent="0.3">
      <c r="B51" s="92" t="s">
        <v>18</v>
      </c>
      <c r="C51" s="116"/>
      <c r="D51" s="114"/>
      <c r="E51" s="43"/>
      <c r="F51" s="99" t="str">
        <f>simulator02!K12</f>
        <v/>
      </c>
      <c r="G51" s="78"/>
      <c r="H51" s="77" t="str">
        <f>simulator02!Q16</f>
        <v/>
      </c>
      <c r="I51" s="79"/>
      <c r="J51" s="77"/>
    </row>
    <row r="52" spans="2:10" ht="15" customHeight="1" thickTop="1" x14ac:dyDescent="0.25">
      <c r="B52" s="93"/>
      <c r="C52" s="117"/>
      <c r="D52" s="115"/>
      <c r="E52" s="43"/>
      <c r="F52" s="99"/>
      <c r="G52" s="78"/>
      <c r="H52" s="78"/>
      <c r="I52" s="78"/>
      <c r="J52" s="78"/>
    </row>
    <row r="53" spans="2:10" ht="12" customHeight="1" x14ac:dyDescent="0.4">
      <c r="B53" s="93"/>
      <c r="C53" s="117"/>
      <c r="D53" s="115"/>
      <c r="E53" s="43"/>
      <c r="F53" s="65" t="str">
        <f>simulator02!M12</f>
        <v/>
      </c>
      <c r="G53" s="80"/>
      <c r="H53" s="80"/>
      <c r="I53" s="80"/>
      <c r="J53" s="80"/>
    </row>
    <row r="54" spans="2:10" ht="15" customHeight="1" x14ac:dyDescent="0.25">
      <c r="B54" s="92" t="s">
        <v>19</v>
      </c>
      <c r="C54" s="116"/>
      <c r="D54" s="114"/>
      <c r="E54" s="43"/>
      <c r="F54" s="100" t="str">
        <f>simulator02!K13</f>
        <v/>
      </c>
      <c r="G54" s="78"/>
      <c r="H54" s="78"/>
      <c r="I54" s="78"/>
      <c r="J54" s="78"/>
    </row>
    <row r="55" spans="2:10" ht="15" customHeight="1" x14ac:dyDescent="0.25">
      <c r="B55" s="93"/>
      <c r="C55" s="117"/>
      <c r="D55" s="115"/>
      <c r="E55" s="43"/>
      <c r="F55" s="99"/>
      <c r="G55" s="78"/>
      <c r="H55" s="78"/>
      <c r="I55" s="78"/>
      <c r="J55" s="78"/>
    </row>
    <row r="56" spans="2:10" ht="12" customHeight="1" x14ac:dyDescent="0.4">
      <c r="B56" s="93"/>
      <c r="C56" s="117"/>
      <c r="D56" s="115"/>
      <c r="E56" s="43"/>
      <c r="F56" s="66"/>
      <c r="G56" s="79"/>
      <c r="H56" s="79"/>
      <c r="I56" s="79"/>
      <c r="J56" s="79"/>
    </row>
    <row r="57" spans="2:10" ht="15" customHeight="1" x14ac:dyDescent="0.25">
      <c r="B57" s="104" t="s">
        <v>20</v>
      </c>
      <c r="C57" s="116"/>
      <c r="D57" s="114"/>
      <c r="E57" s="43"/>
      <c r="F57" s="99" t="str">
        <f>simulator02!K14</f>
        <v/>
      </c>
      <c r="G57" s="78"/>
      <c r="H57" s="78"/>
      <c r="I57" s="78"/>
      <c r="J57" s="78"/>
    </row>
    <row r="58" spans="2:10" ht="15" customHeight="1" x14ac:dyDescent="0.25">
      <c r="B58" s="105"/>
      <c r="C58" s="117"/>
      <c r="D58" s="115"/>
      <c r="E58" s="43"/>
      <c r="F58" s="99"/>
      <c r="G58" s="78"/>
      <c r="H58" s="78"/>
      <c r="I58" s="78"/>
      <c r="J58" s="78"/>
    </row>
    <row r="59" spans="2:10" ht="12" customHeight="1" thickBot="1" x14ac:dyDescent="0.45">
      <c r="B59" s="105"/>
      <c r="C59" s="117"/>
      <c r="D59" s="115"/>
      <c r="E59" s="43"/>
      <c r="F59" s="77" t="str">
        <f>simulator02!M14</f>
        <v/>
      </c>
      <c r="G59" s="80"/>
      <c r="H59" s="80"/>
      <c r="I59" s="80"/>
      <c r="J59" s="80"/>
    </row>
    <row r="60" spans="2:10" ht="15" customHeight="1" thickTop="1" thickBot="1" x14ac:dyDescent="0.45">
      <c r="B60" s="106" t="s">
        <v>9</v>
      </c>
      <c r="C60" s="112">
        <f>simulator02!C15</f>
        <v>0</v>
      </c>
      <c r="D60" s="112">
        <f>simulator02!D15</f>
        <v>0</v>
      </c>
      <c r="E60" s="38"/>
    </row>
    <row r="61" spans="2:10" ht="15" customHeight="1" thickTop="1" x14ac:dyDescent="0.4">
      <c r="B61" s="107"/>
      <c r="C61" s="113"/>
      <c r="D61" s="113"/>
      <c r="E61" s="38"/>
      <c r="F61" s="118" t="s">
        <v>71</v>
      </c>
      <c r="G61" s="81"/>
      <c r="H61" s="83"/>
      <c r="I61" s="83"/>
      <c r="J61" s="83"/>
    </row>
    <row r="62" spans="2:10" ht="15" customHeight="1" x14ac:dyDescent="0.4">
      <c r="B62" s="107"/>
      <c r="C62" s="113"/>
      <c r="D62" s="113"/>
      <c r="E62" s="38"/>
      <c r="F62" s="119"/>
      <c r="G62" s="81"/>
      <c r="H62" s="83"/>
      <c r="I62" s="83"/>
      <c r="J62" s="83"/>
    </row>
    <row r="63" spans="2:10" ht="15" customHeight="1" x14ac:dyDescent="0.25">
      <c r="B63" s="106" t="s">
        <v>1</v>
      </c>
      <c r="C63" s="109">
        <f>simulator02!C16</f>
        <v>0</v>
      </c>
      <c r="D63" s="109"/>
      <c r="E63" s="38"/>
      <c r="F63" s="90" t="str">
        <f>simulator02!K15</f>
        <v/>
      </c>
      <c r="G63" s="82"/>
      <c r="H63" s="84"/>
      <c r="I63" s="84"/>
      <c r="J63" s="84"/>
    </row>
    <row r="64" spans="2:10" ht="15" customHeight="1" x14ac:dyDescent="0.25">
      <c r="B64" s="107"/>
      <c r="C64" s="110"/>
      <c r="D64" s="110"/>
      <c r="E64" s="38"/>
      <c r="F64" s="90"/>
      <c r="G64" s="82"/>
      <c r="H64" s="84"/>
      <c r="I64" s="84"/>
      <c r="J64" s="84"/>
    </row>
    <row r="65" spans="2:10" ht="15" customHeight="1" thickBot="1" x14ac:dyDescent="0.45">
      <c r="B65" s="108"/>
      <c r="C65" s="111"/>
      <c r="D65" s="111"/>
      <c r="E65" s="40"/>
      <c r="F65" s="55" t="str">
        <f>simulator02!M16</f>
        <v/>
      </c>
      <c r="G65" s="85"/>
      <c r="H65" s="86"/>
      <c r="I65" s="86"/>
      <c r="J65" s="86"/>
    </row>
    <row r="66" spans="2:10" ht="17.45" customHeight="1" thickTop="1" x14ac:dyDescent="0.4">
      <c r="B66" s="103"/>
      <c r="C66" s="103"/>
      <c r="D66" s="103"/>
      <c r="E66" s="103"/>
      <c r="F66" s="103"/>
      <c r="G66" s="103"/>
      <c r="H66" s="103"/>
      <c r="I66" s="103"/>
      <c r="J66" s="103"/>
    </row>
    <row r="67" spans="2:10" ht="17.45" customHeight="1" x14ac:dyDescent="0.4">
      <c r="B67" s="101" t="s">
        <v>42</v>
      </c>
      <c r="C67" s="101"/>
      <c r="D67" s="101"/>
      <c r="E67" s="101"/>
      <c r="F67" s="101"/>
      <c r="G67" s="101"/>
      <c r="H67" s="101"/>
      <c r="I67" s="101"/>
      <c r="J67" s="101"/>
    </row>
    <row r="68" spans="2:10" ht="17.45" customHeight="1" x14ac:dyDescent="0.4">
      <c r="B68" s="102"/>
      <c r="C68" s="102"/>
      <c r="D68" s="102"/>
      <c r="E68" s="102"/>
      <c r="F68" s="102"/>
      <c r="G68" s="102"/>
      <c r="H68" s="102"/>
      <c r="I68" s="102"/>
      <c r="J68" s="102"/>
    </row>
  </sheetData>
  <sheetProtection algorithmName="SHA-512" hashValue="TIDUYcFctSkAYkwRYV0c2EMciRFmV2b2ojwkEDZRoht+32NXj8M0PKMVXZtzukLsIQyy/8C83gnytDJAsyUmQA==" saltValue="/7olQ0r+qKRJagAJV+Glug==" spinCount="100000" sheet="1" objects="1" scenarios="1"/>
  <mergeCells count="60">
    <mergeCell ref="F54:F55"/>
    <mergeCell ref="F34:F35"/>
    <mergeCell ref="J49:J50"/>
    <mergeCell ref="J36:J37"/>
    <mergeCell ref="H49:H50"/>
    <mergeCell ref="F39:F40"/>
    <mergeCell ref="F45:F46"/>
    <mergeCell ref="F48:F49"/>
    <mergeCell ref="H34:H35"/>
    <mergeCell ref="J34:J35"/>
    <mergeCell ref="H47:H48"/>
    <mergeCell ref="J47:J48"/>
    <mergeCell ref="B54:B56"/>
    <mergeCell ref="C36:C38"/>
    <mergeCell ref="D36:D38"/>
    <mergeCell ref="C39:C41"/>
    <mergeCell ref="D39:D41"/>
    <mergeCell ref="C42:C44"/>
    <mergeCell ref="D42:D44"/>
    <mergeCell ref="D54:D56"/>
    <mergeCell ref="C54:C56"/>
    <mergeCell ref="D45:D47"/>
    <mergeCell ref="C45:C47"/>
    <mergeCell ref="C48:C50"/>
    <mergeCell ref="B51:B53"/>
    <mergeCell ref="D48:D50"/>
    <mergeCell ref="C51:C53"/>
    <mergeCell ref="D51:D53"/>
    <mergeCell ref="B67:J67"/>
    <mergeCell ref="B68:J68"/>
    <mergeCell ref="B66:J66"/>
    <mergeCell ref="B57:B59"/>
    <mergeCell ref="B63:B65"/>
    <mergeCell ref="B60:B62"/>
    <mergeCell ref="C63:D65"/>
    <mergeCell ref="C60:C62"/>
    <mergeCell ref="D60:D62"/>
    <mergeCell ref="D57:D59"/>
    <mergeCell ref="C57:C59"/>
    <mergeCell ref="F57:F58"/>
    <mergeCell ref="F63:F64"/>
    <mergeCell ref="F61:F62"/>
    <mergeCell ref="B42:B44"/>
    <mergeCell ref="B20:J21"/>
    <mergeCell ref="B45:B47"/>
    <mergeCell ref="B48:B50"/>
    <mergeCell ref="F51:F52"/>
    <mergeCell ref="F36:F37"/>
    <mergeCell ref="F42:F43"/>
    <mergeCell ref="B2:K3"/>
    <mergeCell ref="H36:H37"/>
    <mergeCell ref="C34:D34"/>
    <mergeCell ref="B36:B38"/>
    <mergeCell ref="B39:B41"/>
    <mergeCell ref="B10:J10"/>
    <mergeCell ref="B11:J11"/>
    <mergeCell ref="B13:J13"/>
    <mergeCell ref="B5:J6"/>
    <mergeCell ref="B8:J9"/>
    <mergeCell ref="B7:J7"/>
  </mergeCells>
  <phoneticPr fontId="2"/>
  <dataValidations count="1">
    <dataValidation type="whole" allowBlank="1" showInputMessage="1" showErrorMessage="1" errorTitle="数字で入力" error="0〜9,999,999までの数字で入力してください。" sqref="C36:E59" xr:uid="{7503395B-639E-44E2-AE42-D76D421F5E07}">
      <formula1>0</formula1>
      <formula2>9999999</formula2>
    </dataValidation>
  </dataValidations>
  <printOptions horizontalCentered="1" verticalCentered="1"/>
  <pageMargins left="0.11811023622047245" right="0.11811023622047245" top="0.35433070866141736" bottom="0.35433070866141736" header="0.31496062992125984" footer="0.31496062992125984"/>
  <pageSetup paperSize="9" scale="80" orientation="landscape" horizontalDpi="1200" verticalDpi="1200" r:id="rId1"/>
  <rowBreaks count="1" manualBreakCount="1">
    <brk id="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D5D4C-5ABB-4E94-A2E8-F0A2E0A2F1E6}">
  <sheetPr>
    <tabColor rgb="FF008E40"/>
    <pageSetUpPr autoPageBreaks="0"/>
  </sheetPr>
  <dimension ref="B1:R41"/>
  <sheetViews>
    <sheetView zoomScaleNormal="100" workbookViewId="0">
      <selection activeCell="C33" sqref="C33:C34"/>
    </sheetView>
  </sheetViews>
  <sheetFormatPr defaultColWidth="2.625" defaultRowHeight="17.45" customHeight="1" x14ac:dyDescent="0.4"/>
  <cols>
    <col min="1" max="1" width="2.25" style="6" customWidth="1"/>
    <col min="2" max="2" width="7.625" style="6" customWidth="1"/>
    <col min="3" max="4" width="13.375" style="6" customWidth="1"/>
    <col min="5" max="5" width="2.625" style="6"/>
    <col min="6" max="9" width="19.75" style="6" customWidth="1"/>
    <col min="10" max="10" width="22.75" style="6" customWidth="1"/>
    <col min="11" max="16384" width="2.625" style="6"/>
  </cols>
  <sheetData>
    <row r="1" spans="2:11" ht="17.45" customHeight="1" x14ac:dyDescent="0.4">
      <c r="B1" s="5"/>
      <c r="K1" s="67"/>
    </row>
    <row r="2" spans="2:11" ht="17.45" customHeight="1" x14ac:dyDescent="0.4">
      <c r="B2" s="89" t="s">
        <v>56</v>
      </c>
      <c r="C2" s="89"/>
      <c r="D2" s="89"/>
      <c r="E2" s="89"/>
      <c r="F2" s="89"/>
      <c r="G2" s="89"/>
      <c r="H2" s="89"/>
      <c r="I2" s="89"/>
      <c r="J2" s="89"/>
      <c r="K2" s="89"/>
    </row>
    <row r="3" spans="2:11" ht="17.45" customHeight="1" x14ac:dyDescent="0.4">
      <c r="B3" s="89"/>
      <c r="C3" s="89"/>
      <c r="D3" s="89"/>
      <c r="E3" s="89"/>
      <c r="F3" s="89"/>
      <c r="G3" s="89"/>
      <c r="H3" s="89"/>
      <c r="I3" s="89"/>
      <c r="J3" s="89"/>
      <c r="K3" s="89"/>
    </row>
    <row r="4" spans="2:11" ht="17.45" customHeight="1" x14ac:dyDescent="0.4">
      <c r="B4" s="5"/>
      <c r="K4" s="67"/>
    </row>
    <row r="5" spans="2:11" ht="17.45" customHeight="1" x14ac:dyDescent="0.4">
      <c r="B5" s="96"/>
      <c r="C5" s="96"/>
      <c r="D5" s="96"/>
      <c r="E5" s="96"/>
      <c r="F5" s="96"/>
      <c r="G5" s="96"/>
      <c r="H5" s="96"/>
      <c r="I5" s="96"/>
      <c r="J5" s="96"/>
      <c r="K5" s="67"/>
    </row>
    <row r="6" spans="2:11" ht="17.45" customHeight="1" x14ac:dyDescent="0.4">
      <c r="B6" s="96"/>
      <c r="C6" s="96"/>
      <c r="D6" s="96"/>
      <c r="E6" s="96"/>
      <c r="F6" s="96"/>
      <c r="G6" s="96"/>
      <c r="H6" s="96"/>
      <c r="I6" s="96"/>
      <c r="J6" s="96"/>
      <c r="K6" s="67"/>
    </row>
    <row r="7" spans="2:11" ht="17.45" customHeight="1" x14ac:dyDescent="0.4">
      <c r="B7" s="97"/>
      <c r="C7" s="97"/>
      <c r="D7" s="97"/>
      <c r="E7" s="97"/>
      <c r="F7" s="97"/>
      <c r="G7" s="97"/>
      <c r="H7" s="97"/>
      <c r="I7" s="97"/>
      <c r="J7" s="97"/>
      <c r="K7" s="67"/>
    </row>
    <row r="8" spans="2:11" ht="17.45" customHeight="1" x14ac:dyDescent="0.4">
      <c r="B8" s="96"/>
      <c r="C8" s="96"/>
      <c r="D8" s="96"/>
      <c r="E8" s="96"/>
      <c r="F8" s="96"/>
      <c r="G8" s="96"/>
      <c r="H8" s="96"/>
      <c r="I8" s="96"/>
      <c r="J8" s="96"/>
      <c r="K8" s="67"/>
    </row>
    <row r="9" spans="2:11" ht="17.45" customHeight="1" x14ac:dyDescent="0.4">
      <c r="B9" s="96"/>
      <c r="C9" s="96"/>
      <c r="D9" s="96"/>
      <c r="E9" s="96"/>
      <c r="F9" s="96"/>
      <c r="G9" s="96"/>
      <c r="H9" s="96"/>
      <c r="I9" s="96"/>
      <c r="J9" s="96"/>
      <c r="K9" s="67"/>
    </row>
    <row r="10" spans="2:11" ht="17.45" customHeight="1" x14ac:dyDescent="0.4">
      <c r="B10" s="94"/>
      <c r="C10" s="94"/>
      <c r="D10" s="94"/>
      <c r="E10" s="94"/>
      <c r="F10" s="94"/>
      <c r="G10" s="94"/>
      <c r="H10" s="94"/>
      <c r="I10" s="94"/>
      <c r="J10" s="94"/>
      <c r="K10" s="67"/>
    </row>
    <row r="11" spans="2:11" ht="17.45" customHeight="1" x14ac:dyDescent="0.4">
      <c r="B11" s="94"/>
      <c r="C11" s="94"/>
      <c r="D11" s="94"/>
      <c r="E11" s="94"/>
      <c r="F11" s="94"/>
      <c r="G11" s="94"/>
      <c r="H11" s="94"/>
      <c r="I11" s="94"/>
      <c r="J11" s="94"/>
      <c r="K11" s="67"/>
    </row>
    <row r="12" spans="2:11" ht="17.45" customHeight="1" x14ac:dyDescent="0.4">
      <c r="B12" s="57"/>
      <c r="K12" s="67"/>
    </row>
    <row r="13" spans="2:11" ht="17.45" customHeight="1" x14ac:dyDescent="0.4">
      <c r="B13" s="95"/>
      <c r="C13" s="95"/>
      <c r="D13" s="95"/>
      <c r="E13" s="95"/>
      <c r="F13" s="95"/>
      <c r="G13" s="95"/>
      <c r="H13" s="95"/>
      <c r="I13" s="95"/>
      <c r="J13" s="95"/>
      <c r="K13" s="67"/>
    </row>
    <row r="14" spans="2:11" ht="17.45" customHeight="1" x14ac:dyDescent="0.4">
      <c r="B14" s="61"/>
      <c r="C14" s="61"/>
      <c r="D14" s="61"/>
      <c r="E14" s="61"/>
      <c r="F14" s="61"/>
      <c r="G14" s="61"/>
      <c r="H14" s="61"/>
      <c r="I14" s="61"/>
      <c r="J14" s="61"/>
      <c r="K14" s="67"/>
    </row>
    <row r="15" spans="2:11" ht="17.45" customHeight="1" x14ac:dyDescent="0.4">
      <c r="B15" s="61"/>
      <c r="C15" s="61"/>
      <c r="D15" s="61"/>
      <c r="E15" s="61"/>
      <c r="F15" s="61"/>
      <c r="G15" s="61"/>
      <c r="H15" s="61"/>
      <c r="I15" s="61"/>
      <c r="J15" s="61"/>
      <c r="K15" s="67"/>
    </row>
    <row r="16" spans="2:11" ht="17.45" customHeight="1" x14ac:dyDescent="0.4">
      <c r="B16" s="61"/>
      <c r="C16" s="61"/>
      <c r="D16" s="61"/>
      <c r="E16" s="61"/>
      <c r="F16" s="61"/>
      <c r="G16" s="61"/>
      <c r="H16" s="61"/>
      <c r="I16" s="61"/>
      <c r="J16" s="61"/>
      <c r="K16" s="67"/>
    </row>
    <row r="17" spans="2:11" ht="17.45" customHeight="1" x14ac:dyDescent="0.4">
      <c r="B17" s="61"/>
      <c r="C17" s="61"/>
      <c r="D17" s="61"/>
      <c r="E17" s="61"/>
      <c r="F17" s="61"/>
      <c r="G17" s="61"/>
      <c r="H17" s="61"/>
      <c r="I17" s="61"/>
      <c r="J17" s="61"/>
      <c r="K17" s="67"/>
    </row>
    <row r="18" spans="2:11" ht="17.45" customHeight="1" x14ac:dyDescent="0.4">
      <c r="B18" s="61"/>
      <c r="C18" s="61"/>
      <c r="D18" s="61"/>
      <c r="E18" s="61"/>
      <c r="F18" s="61"/>
      <c r="G18" s="61"/>
      <c r="H18" s="61"/>
      <c r="I18" s="61"/>
      <c r="J18" s="61"/>
      <c r="K18" s="67"/>
    </row>
    <row r="19" spans="2:11" ht="17.45" customHeight="1" x14ac:dyDescent="0.4">
      <c r="B19" s="5"/>
      <c r="K19" s="67"/>
    </row>
    <row r="20" spans="2:11" ht="17.45" customHeight="1" x14ac:dyDescent="0.4">
      <c r="B20" s="123" t="s">
        <v>77</v>
      </c>
      <c r="C20" s="123"/>
      <c r="D20" s="123"/>
      <c r="E20" s="123"/>
      <c r="F20" s="123"/>
      <c r="G20" s="123"/>
      <c r="H20" s="123"/>
      <c r="I20" s="63"/>
      <c r="J20" s="63"/>
    </row>
    <row r="21" spans="2:11" ht="17.45" customHeight="1" x14ac:dyDescent="0.4">
      <c r="B21" s="123"/>
      <c r="C21" s="123"/>
      <c r="D21" s="123"/>
      <c r="E21" s="123"/>
      <c r="F21" s="123"/>
      <c r="G21" s="123"/>
      <c r="H21" s="123"/>
      <c r="I21" s="63"/>
      <c r="J21" s="63"/>
    </row>
    <row r="22" spans="2:11" ht="17.45" customHeight="1" x14ac:dyDescent="0.4">
      <c r="B22" s="59" t="s">
        <v>57</v>
      </c>
      <c r="C22" s="59"/>
      <c r="D22" s="59"/>
      <c r="E22" s="59"/>
      <c r="F22" s="59"/>
      <c r="G22" s="59"/>
      <c r="H22" s="59"/>
      <c r="I22" s="59"/>
      <c r="J22" s="59"/>
      <c r="K22" s="56"/>
    </row>
    <row r="23" spans="2:11" ht="17.45" customHeight="1" x14ac:dyDescent="0.4">
      <c r="B23" s="58" t="s">
        <v>58</v>
      </c>
      <c r="C23" s="60"/>
      <c r="D23" s="60"/>
      <c r="E23" s="60"/>
      <c r="F23" s="60"/>
      <c r="G23" s="60"/>
      <c r="H23" s="60"/>
      <c r="I23" s="60"/>
      <c r="J23" s="60"/>
    </row>
    <row r="24" spans="2:11" ht="17.45" customHeight="1" x14ac:dyDescent="0.4">
      <c r="B24" s="59" t="s">
        <v>76</v>
      </c>
      <c r="C24" s="59"/>
      <c r="D24" s="59"/>
      <c r="E24" s="59"/>
      <c r="F24" s="59"/>
      <c r="G24" s="59"/>
      <c r="H24" s="59"/>
      <c r="I24" s="59"/>
      <c r="J24" s="59"/>
    </row>
    <row r="25" spans="2:11" ht="17.45" customHeight="1" x14ac:dyDescent="0.4">
      <c r="B25" s="58" t="s">
        <v>59</v>
      </c>
      <c r="C25" s="60"/>
      <c r="D25" s="60"/>
      <c r="E25" s="60"/>
      <c r="F25" s="60"/>
      <c r="G25" s="60"/>
      <c r="H25" s="60"/>
      <c r="I25" s="60"/>
      <c r="J25" s="60"/>
    </row>
    <row r="26" spans="2:11" ht="17.45" customHeight="1" x14ac:dyDescent="0.4">
      <c r="B26" s="58" t="s">
        <v>60</v>
      </c>
      <c r="C26" s="60"/>
      <c r="D26" s="60"/>
      <c r="E26" s="60"/>
      <c r="F26" s="60"/>
      <c r="G26" s="60"/>
      <c r="H26" s="60"/>
      <c r="I26" s="60"/>
      <c r="J26" s="60"/>
    </row>
    <row r="27" spans="2:11" ht="17.45" customHeight="1" x14ac:dyDescent="0.4">
      <c r="B27" s="58" t="s">
        <v>52</v>
      </c>
      <c r="C27" s="60"/>
      <c r="D27" s="60"/>
      <c r="E27" s="60"/>
      <c r="F27" s="60"/>
      <c r="G27" s="60"/>
      <c r="H27" s="60"/>
      <c r="I27" s="60"/>
      <c r="J27" s="60"/>
    </row>
    <row r="28" spans="2:11" ht="17.45" customHeight="1" x14ac:dyDescent="0.4">
      <c r="B28" s="35"/>
      <c r="C28" s="35"/>
      <c r="D28" s="35"/>
      <c r="F28" s="35"/>
      <c r="G28" s="35"/>
      <c r="H28" s="35"/>
    </row>
    <row r="29" spans="2:11" ht="17.45" customHeight="1" x14ac:dyDescent="0.4">
      <c r="B29" s="35"/>
      <c r="C29" s="35"/>
      <c r="D29" s="35"/>
      <c r="F29" s="35"/>
      <c r="G29" s="35"/>
      <c r="H29" s="35"/>
    </row>
    <row r="30" spans="2:11" ht="17.45" customHeight="1" thickBot="1" x14ac:dyDescent="0.45">
      <c r="B30" s="7"/>
      <c r="C30" s="7"/>
      <c r="D30" s="7"/>
      <c r="F30" s="7"/>
      <c r="G30" s="7"/>
      <c r="H30" s="7"/>
    </row>
    <row r="31" spans="2:11" ht="17.45" customHeight="1" thickTop="1" x14ac:dyDescent="0.4">
      <c r="C31" s="91" t="s">
        <v>41</v>
      </c>
      <c r="D31" s="91"/>
      <c r="F31" s="124" t="s">
        <v>78</v>
      </c>
      <c r="G31" s="124" t="s">
        <v>75</v>
      </c>
      <c r="H31" s="124" t="s">
        <v>48</v>
      </c>
    </row>
    <row r="32" spans="2:11" ht="17.45" customHeight="1" thickBot="1" x14ac:dyDescent="0.45">
      <c r="C32" s="8" t="s">
        <v>81</v>
      </c>
      <c r="D32" s="39" t="s">
        <v>34</v>
      </c>
      <c r="F32" s="125"/>
      <c r="G32" s="125"/>
      <c r="H32" s="125"/>
    </row>
    <row r="33" spans="2:18" ht="17.45" customHeight="1" thickTop="1" x14ac:dyDescent="0.4">
      <c r="C33" s="126"/>
      <c r="D33" s="128"/>
      <c r="F33" s="44"/>
      <c r="G33" s="44"/>
      <c r="H33" s="44"/>
    </row>
    <row r="34" spans="2:18" ht="17.45" customHeight="1" thickBot="1" x14ac:dyDescent="0.45">
      <c r="C34" s="127"/>
      <c r="D34" s="129"/>
      <c r="F34" s="130" t="str">
        <f>simulator01!K20</f>
        <v/>
      </c>
      <c r="G34" s="130" t="str">
        <f>simulator01!K27</f>
        <v/>
      </c>
      <c r="H34" s="130" t="str">
        <f>simulator01!K31</f>
        <v/>
      </c>
    </row>
    <row r="35" spans="2:18" ht="17.45" customHeight="1" thickTop="1" x14ac:dyDescent="0.4">
      <c r="B35" s="131" t="s">
        <v>1</v>
      </c>
      <c r="C35" s="132">
        <f>simulator01!C21</f>
        <v>0</v>
      </c>
      <c r="D35" s="132"/>
      <c r="F35" s="130"/>
      <c r="G35" s="130"/>
      <c r="H35" s="130"/>
    </row>
    <row r="36" spans="2:18" ht="17.45" customHeight="1" thickBot="1" x14ac:dyDescent="0.45">
      <c r="B36" s="131"/>
      <c r="C36" s="132"/>
      <c r="D36" s="132"/>
      <c r="F36" s="55" t="str">
        <f>simulator01!J21</f>
        <v/>
      </c>
      <c r="G36" s="55" t="str">
        <f>simulator01!J28</f>
        <v/>
      </c>
      <c r="H36" s="55" t="str">
        <f>simulator01!J32</f>
        <v/>
      </c>
    </row>
    <row r="37" spans="2:18" ht="17.45" customHeight="1" thickTop="1" x14ac:dyDescent="0.4">
      <c r="B37" s="5"/>
    </row>
    <row r="39" spans="2:18" ht="17.45" customHeight="1" x14ac:dyDescent="0.4">
      <c r="B39" s="103"/>
      <c r="C39" s="103"/>
      <c r="D39" s="103"/>
      <c r="E39" s="103"/>
      <c r="F39" s="103"/>
      <c r="G39" s="103"/>
      <c r="H39" s="103"/>
      <c r="I39" s="36"/>
      <c r="J39" s="36"/>
      <c r="K39" s="36"/>
      <c r="L39" s="36"/>
      <c r="M39" s="36"/>
      <c r="N39" s="36"/>
      <c r="O39" s="36"/>
      <c r="P39" s="36"/>
      <c r="Q39" s="36"/>
      <c r="R39" s="36"/>
    </row>
    <row r="40" spans="2:18" ht="17.45" customHeight="1" x14ac:dyDescent="0.4">
      <c r="B40" s="102"/>
      <c r="C40" s="102"/>
      <c r="D40" s="102"/>
      <c r="E40" s="102"/>
      <c r="F40" s="102"/>
      <c r="G40" s="102"/>
      <c r="H40" s="102"/>
    </row>
    <row r="41" spans="2:18" ht="17.45" customHeight="1" x14ac:dyDescent="0.4">
      <c r="B41" s="102"/>
      <c r="C41" s="102"/>
      <c r="D41" s="102"/>
      <c r="E41" s="102"/>
      <c r="F41" s="102"/>
      <c r="G41" s="102"/>
      <c r="H41" s="102"/>
    </row>
  </sheetData>
  <sheetProtection algorithmName="SHA-512" hashValue="X2X4cjrm1nQaoHZJb+07nUpjZMUHfBFA/BQsqLVNgY19vxbcLkOniEstTQBZP7HgYPYB1Or9bmVui76JHFNE6w==" saltValue="mj4D8kPtHi383Vg0O2A07A==" spinCount="100000" sheet="1" objects="1" scenarios="1"/>
  <mergeCells count="22">
    <mergeCell ref="B35:B36"/>
    <mergeCell ref="C35:D36"/>
    <mergeCell ref="B39:H39"/>
    <mergeCell ref="B40:H40"/>
    <mergeCell ref="B41:H41"/>
    <mergeCell ref="C33:C34"/>
    <mergeCell ref="D33:D34"/>
    <mergeCell ref="F34:F35"/>
    <mergeCell ref="G34:G35"/>
    <mergeCell ref="H34:H35"/>
    <mergeCell ref="B11:J11"/>
    <mergeCell ref="B13:J13"/>
    <mergeCell ref="B20:H21"/>
    <mergeCell ref="C31:D31"/>
    <mergeCell ref="F31:F32"/>
    <mergeCell ref="G31:G32"/>
    <mergeCell ref="H31:H32"/>
    <mergeCell ref="B2:K3"/>
    <mergeCell ref="B5:J6"/>
    <mergeCell ref="B7:J7"/>
    <mergeCell ref="B8:J9"/>
    <mergeCell ref="B10:J10"/>
  </mergeCells>
  <phoneticPr fontId="2"/>
  <dataValidations count="1">
    <dataValidation type="whole" allowBlank="1" showInputMessage="1" showErrorMessage="1" errorTitle="数字で入力" error="0〜9,999,999までの数字で入力してください。" sqref="C33:D33" xr:uid="{F331AE4F-FE53-4613-ADCF-8D09DE3FF05C}">
      <formula1>0</formula1>
      <formula2>9999999</formula2>
    </dataValidation>
  </dataValidations>
  <printOptions horizontalCentered="1" verticalCentered="1"/>
  <pageMargins left="0.11811023622047245" right="0.11811023622047245" top="0.35433070866141736" bottom="0.35433070866141736" header="0.31496062992125984" footer="0.31496062992125984"/>
  <pageSetup paperSize="9" scale="8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B697A-C43A-4212-9B85-D56FBB95BBF1}">
  <sheetPr>
    <tabColor rgb="FF7030A0"/>
  </sheetPr>
  <dimension ref="B1:R36"/>
  <sheetViews>
    <sheetView zoomScaleNormal="100" workbookViewId="0">
      <selection activeCell="C29" sqref="C29:C30"/>
    </sheetView>
  </sheetViews>
  <sheetFormatPr defaultColWidth="2.625" defaultRowHeight="17.45" customHeight="1" x14ac:dyDescent="0.4"/>
  <cols>
    <col min="1" max="1" width="2.25" style="6" customWidth="1"/>
    <col min="2" max="2" width="7.625" style="6" customWidth="1"/>
    <col min="3" max="4" width="13.375" style="6" customWidth="1"/>
    <col min="5" max="5" width="2.625" style="6"/>
    <col min="6" max="9" width="19.75" style="6" customWidth="1"/>
    <col min="10" max="10" width="22.75" style="6" customWidth="1"/>
    <col min="11" max="16384" width="2.625" style="6"/>
  </cols>
  <sheetData>
    <row r="1" spans="2:11" ht="17.45" customHeight="1" x14ac:dyDescent="0.4">
      <c r="B1" s="5"/>
      <c r="K1" s="67"/>
    </row>
    <row r="2" spans="2:11" ht="17.45" customHeight="1" x14ac:dyDescent="0.4">
      <c r="B2" s="89" t="s">
        <v>56</v>
      </c>
      <c r="C2" s="89"/>
      <c r="D2" s="89"/>
      <c r="E2" s="89"/>
      <c r="F2" s="89"/>
      <c r="G2" s="89"/>
      <c r="H2" s="89"/>
      <c r="I2" s="89"/>
      <c r="J2" s="89"/>
      <c r="K2" s="89"/>
    </row>
    <row r="3" spans="2:11" ht="17.45" customHeight="1" x14ac:dyDescent="0.4">
      <c r="B3" s="89"/>
      <c r="C3" s="89"/>
      <c r="D3" s="89"/>
      <c r="E3" s="89"/>
      <c r="F3" s="89"/>
      <c r="G3" s="89"/>
      <c r="H3" s="89"/>
      <c r="I3" s="89"/>
      <c r="J3" s="89"/>
      <c r="K3" s="89"/>
    </row>
    <row r="4" spans="2:11" ht="17.45" customHeight="1" x14ac:dyDescent="0.4">
      <c r="B4" s="5"/>
      <c r="K4" s="67"/>
    </row>
    <row r="5" spans="2:11" ht="17.45" customHeight="1" x14ac:dyDescent="0.4">
      <c r="B5" s="96"/>
      <c r="C5" s="96"/>
      <c r="D5" s="96"/>
      <c r="E5" s="96"/>
      <c r="F5" s="96"/>
      <c r="G5" s="96"/>
      <c r="H5" s="96"/>
      <c r="I5" s="96"/>
      <c r="J5" s="96"/>
      <c r="K5" s="67"/>
    </row>
    <row r="6" spans="2:11" ht="17.45" customHeight="1" x14ac:dyDescent="0.4">
      <c r="B6" s="96"/>
      <c r="C6" s="96"/>
      <c r="D6" s="96"/>
      <c r="E6" s="96"/>
      <c r="F6" s="96"/>
      <c r="G6" s="96"/>
      <c r="H6" s="96"/>
      <c r="I6" s="96"/>
      <c r="J6" s="96"/>
      <c r="K6" s="67"/>
    </row>
    <row r="7" spans="2:11" ht="17.45" customHeight="1" x14ac:dyDescent="0.4">
      <c r="B7" s="97"/>
      <c r="C7" s="97"/>
      <c r="D7" s="97"/>
      <c r="E7" s="97"/>
      <c r="F7" s="97"/>
      <c r="G7" s="97"/>
      <c r="H7" s="97"/>
      <c r="I7" s="97"/>
      <c r="J7" s="97"/>
      <c r="K7" s="67"/>
    </row>
    <row r="8" spans="2:11" ht="17.45" customHeight="1" x14ac:dyDescent="0.4">
      <c r="B8" s="96"/>
      <c r="C8" s="96"/>
      <c r="D8" s="96"/>
      <c r="E8" s="96"/>
      <c r="F8" s="96"/>
      <c r="G8" s="96"/>
      <c r="H8" s="96"/>
      <c r="I8" s="96"/>
      <c r="J8" s="96"/>
      <c r="K8" s="67"/>
    </row>
    <row r="9" spans="2:11" ht="17.45" customHeight="1" x14ac:dyDescent="0.4">
      <c r="B9" s="96"/>
      <c r="C9" s="96"/>
      <c r="D9" s="96"/>
      <c r="E9" s="96"/>
      <c r="F9" s="96"/>
      <c r="G9" s="96"/>
      <c r="H9" s="96"/>
      <c r="I9" s="96"/>
      <c r="J9" s="96"/>
      <c r="K9" s="67"/>
    </row>
    <row r="10" spans="2:11" ht="17.45" customHeight="1" x14ac:dyDescent="0.4">
      <c r="B10" s="94"/>
      <c r="C10" s="94"/>
      <c r="D10" s="94"/>
      <c r="E10" s="94"/>
      <c r="F10" s="94"/>
      <c r="G10" s="94"/>
      <c r="H10" s="94"/>
      <c r="I10" s="94"/>
      <c r="J10" s="94"/>
      <c r="K10" s="67"/>
    </row>
    <row r="11" spans="2:11" ht="17.45" customHeight="1" x14ac:dyDescent="0.4">
      <c r="B11" s="94"/>
      <c r="C11" s="94"/>
      <c r="D11" s="94"/>
      <c r="E11" s="94"/>
      <c r="F11" s="94"/>
      <c r="G11" s="94"/>
      <c r="H11" s="94"/>
      <c r="I11" s="94"/>
      <c r="J11" s="94"/>
      <c r="K11" s="67"/>
    </row>
    <row r="12" spans="2:11" ht="17.45" customHeight="1" x14ac:dyDescent="0.4">
      <c r="B12" s="57"/>
      <c r="K12" s="67"/>
    </row>
    <row r="13" spans="2:11" ht="17.45" customHeight="1" x14ac:dyDescent="0.4">
      <c r="B13" s="95"/>
      <c r="C13" s="95"/>
      <c r="D13" s="95"/>
      <c r="E13" s="95"/>
      <c r="F13" s="95"/>
      <c r="G13" s="95"/>
      <c r="H13" s="95"/>
      <c r="I13" s="95"/>
      <c r="J13" s="95"/>
      <c r="K13" s="67"/>
    </row>
    <row r="14" spans="2:11" ht="17.45" customHeight="1" x14ac:dyDescent="0.4">
      <c r="B14" s="61"/>
      <c r="C14" s="61"/>
      <c r="D14" s="61"/>
      <c r="E14" s="61"/>
      <c r="F14" s="61"/>
      <c r="G14" s="61"/>
      <c r="H14" s="61"/>
      <c r="I14" s="61"/>
      <c r="J14" s="61"/>
      <c r="K14" s="67"/>
    </row>
    <row r="15" spans="2:11" ht="17.45" customHeight="1" x14ac:dyDescent="0.4">
      <c r="B15" s="61"/>
      <c r="C15" s="61"/>
      <c r="D15" s="61"/>
      <c r="E15" s="61"/>
      <c r="F15" s="61"/>
      <c r="G15" s="61"/>
      <c r="H15" s="61"/>
      <c r="I15" s="61"/>
      <c r="J15" s="61"/>
      <c r="K15" s="67"/>
    </row>
    <row r="16" spans="2:11" ht="17.45" customHeight="1" x14ac:dyDescent="0.4">
      <c r="B16" s="61"/>
      <c r="C16" s="61"/>
      <c r="D16" s="61"/>
      <c r="E16" s="61"/>
      <c r="F16" s="61"/>
      <c r="G16" s="61"/>
      <c r="H16" s="61"/>
      <c r="I16" s="61"/>
      <c r="J16" s="61"/>
      <c r="K16" s="67"/>
    </row>
    <row r="17" spans="2:11" ht="17.45" customHeight="1" x14ac:dyDescent="0.4">
      <c r="B17" s="61"/>
      <c r="C17" s="61"/>
      <c r="D17" s="61"/>
      <c r="E17" s="61"/>
      <c r="F17" s="61"/>
      <c r="G17" s="61"/>
      <c r="H17" s="61"/>
      <c r="I17" s="61"/>
      <c r="J17" s="61"/>
      <c r="K17" s="67"/>
    </row>
    <row r="18" spans="2:11" ht="17.45" customHeight="1" x14ac:dyDescent="0.4">
      <c r="B18" s="61"/>
      <c r="C18" s="61"/>
      <c r="D18" s="61"/>
      <c r="E18" s="61"/>
      <c r="F18" s="61"/>
      <c r="G18" s="61"/>
      <c r="H18" s="61"/>
      <c r="I18" s="61"/>
      <c r="J18" s="61"/>
      <c r="K18" s="67"/>
    </row>
    <row r="19" spans="2:11" ht="17.45" customHeight="1" x14ac:dyDescent="0.4">
      <c r="B19" s="5"/>
      <c r="K19" s="67"/>
    </row>
    <row r="20" spans="2:11" ht="17.45" customHeight="1" x14ac:dyDescent="0.4">
      <c r="B20" s="133" t="s">
        <v>79</v>
      </c>
      <c r="C20" s="134"/>
      <c r="D20" s="134"/>
      <c r="E20" s="134"/>
      <c r="F20" s="134"/>
      <c r="G20" s="134"/>
      <c r="H20" s="134"/>
      <c r="I20" s="64"/>
      <c r="J20" s="64"/>
    </row>
    <row r="21" spans="2:11" ht="17.45" customHeight="1" x14ac:dyDescent="0.4">
      <c r="B21" s="134"/>
      <c r="C21" s="134"/>
      <c r="D21" s="134"/>
      <c r="E21" s="134"/>
      <c r="F21" s="134"/>
      <c r="G21" s="134"/>
      <c r="H21" s="134"/>
      <c r="I21" s="64"/>
      <c r="J21" s="64"/>
    </row>
    <row r="22" spans="2:11" ht="17.45" customHeight="1" x14ac:dyDescent="0.4">
      <c r="B22" s="59" t="s">
        <v>61</v>
      </c>
      <c r="C22" s="59"/>
      <c r="D22" s="59"/>
      <c r="E22" s="59"/>
      <c r="F22" s="59"/>
      <c r="G22" s="59"/>
      <c r="H22" s="59"/>
      <c r="I22" s="59"/>
      <c r="J22" s="59"/>
      <c r="K22" s="56"/>
    </row>
    <row r="23" spans="2:11" ht="17.45" customHeight="1" x14ac:dyDescent="0.4">
      <c r="B23" s="58" t="s">
        <v>62</v>
      </c>
      <c r="C23" s="60"/>
      <c r="D23" s="60"/>
      <c r="E23" s="60"/>
      <c r="F23" s="60"/>
      <c r="G23" s="60"/>
      <c r="H23" s="60"/>
      <c r="I23" s="60"/>
      <c r="J23" s="60"/>
    </row>
    <row r="24" spans="2:11" ht="17.45" customHeight="1" x14ac:dyDescent="0.4">
      <c r="B24" s="35"/>
      <c r="C24" s="35"/>
      <c r="D24" s="35"/>
      <c r="F24" s="35"/>
      <c r="G24" s="35"/>
      <c r="H24" s="35"/>
    </row>
    <row r="25" spans="2:11" ht="17.45" customHeight="1" x14ac:dyDescent="0.4">
      <c r="B25" s="35"/>
      <c r="C25" s="35"/>
      <c r="D25" s="35"/>
      <c r="F25" s="35"/>
      <c r="G25" s="35"/>
      <c r="H25" s="35"/>
    </row>
    <row r="26" spans="2:11" ht="17.45" customHeight="1" thickBot="1" x14ac:dyDescent="0.45">
      <c r="B26" s="7"/>
      <c r="C26" s="7"/>
      <c r="D26" s="7"/>
      <c r="F26" s="7"/>
      <c r="G26" s="7"/>
      <c r="H26" s="7"/>
    </row>
    <row r="27" spans="2:11" ht="17.45" customHeight="1" thickTop="1" x14ac:dyDescent="0.4">
      <c r="C27" s="91" t="s">
        <v>41</v>
      </c>
      <c r="D27" s="91"/>
      <c r="F27" s="135" t="s">
        <v>80</v>
      </c>
      <c r="G27" s="35"/>
      <c r="H27" s="35"/>
    </row>
    <row r="28" spans="2:11" ht="17.45" customHeight="1" thickBot="1" x14ac:dyDescent="0.45">
      <c r="C28" s="8" t="s">
        <v>81</v>
      </c>
      <c r="D28" s="39" t="s">
        <v>34</v>
      </c>
      <c r="F28" s="136"/>
      <c r="G28" s="7"/>
      <c r="H28" s="7"/>
    </row>
    <row r="29" spans="2:11" ht="17.45" customHeight="1" thickTop="1" x14ac:dyDescent="0.4">
      <c r="C29" s="126"/>
      <c r="D29" s="128"/>
      <c r="F29" s="44"/>
      <c r="G29" s="35"/>
      <c r="H29" s="35"/>
    </row>
    <row r="30" spans="2:11" ht="17.45" customHeight="1" thickBot="1" x14ac:dyDescent="0.45">
      <c r="C30" s="127"/>
      <c r="D30" s="129"/>
      <c r="F30" s="130" t="str">
        <f>simulator01!K8</f>
        <v/>
      </c>
      <c r="G30" s="35"/>
      <c r="H30" s="35"/>
    </row>
    <row r="31" spans="2:11" ht="17.45" customHeight="1" thickTop="1" x14ac:dyDescent="0.4">
      <c r="B31" s="137" t="s">
        <v>1</v>
      </c>
      <c r="C31" s="139">
        <f>simulator01!C9</f>
        <v>0</v>
      </c>
      <c r="D31" s="140"/>
      <c r="F31" s="130"/>
      <c r="G31" s="35"/>
      <c r="H31" s="35"/>
    </row>
    <row r="32" spans="2:11" ht="17.45" customHeight="1" thickBot="1" x14ac:dyDescent="0.45">
      <c r="B32" s="138"/>
      <c r="C32" s="141"/>
      <c r="D32" s="142"/>
      <c r="F32" s="55" t="str">
        <f>simulator01!J9</f>
        <v/>
      </c>
      <c r="G32" s="7"/>
      <c r="H32" s="35"/>
    </row>
    <row r="33" spans="2:18" ht="17.45" customHeight="1" thickTop="1" x14ac:dyDescent="0.4"/>
    <row r="34" spans="2:18" ht="17.45" customHeight="1" x14ac:dyDescent="0.4">
      <c r="B34" s="103"/>
      <c r="C34" s="103"/>
      <c r="D34" s="103"/>
      <c r="E34" s="103"/>
      <c r="F34" s="103"/>
      <c r="G34" s="103"/>
      <c r="H34" s="103"/>
      <c r="I34" s="36"/>
      <c r="J34" s="36"/>
      <c r="K34" s="36"/>
      <c r="L34" s="36"/>
      <c r="M34" s="36"/>
      <c r="N34" s="36"/>
      <c r="O34" s="36"/>
      <c r="P34" s="36"/>
      <c r="Q34" s="36"/>
      <c r="R34" s="36"/>
    </row>
    <row r="35" spans="2:18" ht="17.45" customHeight="1" x14ac:dyDescent="0.4">
      <c r="B35" s="102"/>
      <c r="C35" s="102"/>
      <c r="D35" s="102"/>
      <c r="E35" s="102"/>
      <c r="F35" s="102"/>
      <c r="G35" s="102"/>
      <c r="H35" s="102"/>
    </row>
    <row r="36" spans="2:18" ht="17.45" customHeight="1" x14ac:dyDescent="0.4">
      <c r="B36" s="102"/>
      <c r="C36" s="102"/>
      <c r="D36" s="102"/>
      <c r="E36" s="102"/>
      <c r="F36" s="102"/>
      <c r="G36" s="102"/>
      <c r="H36" s="102"/>
    </row>
  </sheetData>
  <sheetProtection algorithmName="SHA-512" hashValue="Vdce9clMKycQ32fLOQlIHNNs/HsvxBqxfaiL/NmgpMzYR/eehWtrwr0gSFS2Bf0KovbIbCD3fehiafaMbbBXcQ==" saltValue="8PM+A8kci1xiChNH1EIfLw==" spinCount="100000" sheet="1" objects="1" scenarios="1"/>
  <mergeCells count="18">
    <mergeCell ref="B35:H35"/>
    <mergeCell ref="F27:F28"/>
    <mergeCell ref="B36:H36"/>
    <mergeCell ref="C29:C30"/>
    <mergeCell ref="D29:D30"/>
    <mergeCell ref="B31:B32"/>
    <mergeCell ref="C31:D32"/>
    <mergeCell ref="F30:F31"/>
    <mergeCell ref="B11:J11"/>
    <mergeCell ref="B13:J13"/>
    <mergeCell ref="B20:H21"/>
    <mergeCell ref="C27:D27"/>
    <mergeCell ref="B34:H34"/>
    <mergeCell ref="B2:K3"/>
    <mergeCell ref="B5:J6"/>
    <mergeCell ref="B7:J7"/>
    <mergeCell ref="B8:J9"/>
    <mergeCell ref="B10:J10"/>
  </mergeCells>
  <phoneticPr fontId="2"/>
  <dataValidations count="1">
    <dataValidation type="whole" allowBlank="1" showInputMessage="1" showErrorMessage="1" errorTitle="数字で入力" error="0〜9,999,999までの数字で入力してください。" sqref="C29:D29" xr:uid="{A08D6143-DB3D-4040-B76E-B833FCEECC3A}">
      <formula1>0</formula1>
      <formula2>9999999</formula2>
    </dataValidation>
  </dataValidations>
  <printOptions horizontalCentered="1" verticalCentered="1"/>
  <pageMargins left="0.11811023622047245" right="0.11811023622047245" top="0.35433070866141736" bottom="0.35433070866141736" header="0.31496062992125984" footer="0.31496062992125984"/>
  <pageSetup paperSize="9" scale="80" orientation="landscape" horizontalDpi="1200" verticalDpi="1200" r:id="rId1"/>
  <rowBreaks count="1" manualBreakCount="1">
    <brk id="33" max="10"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5FD5B-99C1-4373-8DBD-3682C90319BA}">
  <dimension ref="A2:Q33"/>
  <sheetViews>
    <sheetView workbookViewId="0">
      <selection activeCell="E30" sqref="E30"/>
    </sheetView>
  </sheetViews>
  <sheetFormatPr defaultColWidth="8.5" defaultRowHeight="21.6" customHeight="1" x14ac:dyDescent="0.4"/>
  <cols>
    <col min="1" max="1" width="3.375" style="1" customWidth="1"/>
    <col min="2" max="2" width="14.375" style="1" customWidth="1"/>
    <col min="3" max="5" width="19" style="3" customWidth="1"/>
    <col min="6" max="6" width="3.375" style="3" customWidth="1"/>
    <col min="7" max="7" width="19" style="3" customWidth="1"/>
    <col min="8" max="8" width="19" style="1" customWidth="1"/>
    <col min="9" max="10" width="19" style="45" customWidth="1"/>
    <col min="11" max="13" width="19" style="3" customWidth="1"/>
    <col min="14" max="15" width="19" style="1" customWidth="1"/>
    <col min="16" max="16384" width="8.5" style="1"/>
  </cols>
  <sheetData>
    <row r="2" spans="2:15" ht="21.6" customHeight="1" x14ac:dyDescent="0.4">
      <c r="B2" s="33" t="s">
        <v>11</v>
      </c>
      <c r="C2" s="33"/>
      <c r="D2" s="13" t="s">
        <v>38</v>
      </c>
      <c r="E2" s="33"/>
      <c r="F2" s="33"/>
      <c r="G2" s="33"/>
      <c r="I2" s="15"/>
      <c r="J2" s="15" t="s">
        <v>40</v>
      </c>
      <c r="K2" s="29" t="s">
        <v>39</v>
      </c>
      <c r="L2" s="33"/>
      <c r="M2" s="33"/>
    </row>
    <row r="3" spans="2:15" ht="21.6" customHeight="1" x14ac:dyDescent="0.4">
      <c r="J3" s="1"/>
    </row>
    <row r="4" spans="2:15" ht="21.6" customHeight="1" x14ac:dyDescent="0.4">
      <c r="C4" s="15" t="s">
        <v>7</v>
      </c>
      <c r="D4" s="11">
        <v>4000</v>
      </c>
      <c r="I4" s="15"/>
      <c r="J4" s="15" t="s">
        <v>4</v>
      </c>
      <c r="K4" s="34">
        <v>0.2</v>
      </c>
      <c r="M4" s="17"/>
    </row>
    <row r="5" spans="2:15" ht="21.6" customHeight="1" x14ac:dyDescent="0.4">
      <c r="I5" s="15"/>
      <c r="J5" s="15" t="s">
        <v>36</v>
      </c>
      <c r="K5" s="11">
        <v>100000</v>
      </c>
    </row>
    <row r="6" spans="2:15" ht="21.6" customHeight="1" thickBot="1" x14ac:dyDescent="0.45">
      <c r="C6" s="2"/>
      <c r="D6" s="2"/>
      <c r="E6" s="2"/>
      <c r="F6" s="2"/>
      <c r="G6" s="1"/>
      <c r="L6" s="2"/>
      <c r="M6" s="17"/>
    </row>
    <row r="7" spans="2:15" ht="21.6" customHeight="1" thickTop="1" thickBot="1" x14ac:dyDescent="0.45">
      <c r="C7" s="19" t="s">
        <v>2</v>
      </c>
      <c r="D7" s="19" t="s">
        <v>3</v>
      </c>
      <c r="E7" s="19" t="s">
        <v>21</v>
      </c>
      <c r="F7" s="2"/>
      <c r="G7" s="20" t="s">
        <v>10</v>
      </c>
      <c r="H7" s="46" t="s">
        <v>5</v>
      </c>
      <c r="I7" s="47" t="s">
        <v>6</v>
      </c>
      <c r="J7" s="143" t="s">
        <v>43</v>
      </c>
      <c r="K7" s="144"/>
      <c r="M7" s="17"/>
    </row>
    <row r="8" spans="2:15" ht="21.6" customHeight="1" thickTop="1" thickBot="1" x14ac:dyDescent="0.45">
      <c r="C8" s="22">
        <f>一般教育訓練給付金!C29</f>
        <v>0</v>
      </c>
      <c r="D8" s="22">
        <f>一般教育訓練給付金!D29</f>
        <v>0</v>
      </c>
      <c r="E8" s="22">
        <f>SUM(C8:D8)</f>
        <v>0</v>
      </c>
      <c r="F8" s="4"/>
      <c r="G8" s="23">
        <f>ROUNDDOWN($E8*K4,0)</f>
        <v>0</v>
      </c>
      <c r="H8" s="145">
        <f>IF(G8&lt;=$D$4,0,IF(G8&gt;=I8,I8,G8))</f>
        <v>0</v>
      </c>
      <c r="I8" s="146">
        <f>IF($E8&gt;0,K5,0)</f>
        <v>0</v>
      </c>
      <c r="J8" s="76">
        <f>H8</f>
        <v>0</v>
      </c>
      <c r="K8" s="73" t="str">
        <f>IF(C12=0,"",IF(J8=0," 規定に達しないため、支給できません ",J8))</f>
        <v/>
      </c>
      <c r="M8" s="17"/>
    </row>
    <row r="9" spans="2:15" ht="21.6" customHeight="1" thickTop="1" thickBot="1" x14ac:dyDescent="0.45">
      <c r="B9" s="19" t="s">
        <v>1</v>
      </c>
      <c r="C9" s="147">
        <f>SUM(C8:D8)</f>
        <v>0</v>
      </c>
      <c r="D9" s="147"/>
      <c r="F9" s="4"/>
      <c r="G9" s="4"/>
      <c r="H9" s="145"/>
      <c r="I9" s="146"/>
      <c r="J9" s="73" t="str">
        <f>IF(H8&gt;0,IF(H8&gt;=I8,"（支給上限額）",""),"")</f>
        <v/>
      </c>
      <c r="K9" s="21"/>
      <c r="M9" s="4"/>
      <c r="N9" s="4"/>
      <c r="O9" s="4"/>
    </row>
    <row r="10" spans="2:15" ht="21.6" customHeight="1" thickTop="1" x14ac:dyDescent="0.4">
      <c r="K10" s="17"/>
    </row>
    <row r="11" spans="2:15" ht="21.6" customHeight="1" x14ac:dyDescent="0.4">
      <c r="C11" s="19" t="s">
        <v>63</v>
      </c>
      <c r="K11" s="17"/>
    </row>
    <row r="12" spans="2:15" ht="21.6" customHeight="1" x14ac:dyDescent="0.4">
      <c r="C12" s="22">
        <f>IF(ISBLANK(一般教育訓練給付金!C29),0,1)+IF(ISBLANK(一般教育訓練給付金!D29),0,1)</f>
        <v>0</v>
      </c>
      <c r="K12" s="17"/>
    </row>
    <row r="14" spans="2:15" ht="21.6" customHeight="1" x14ac:dyDescent="0.4">
      <c r="B14" s="14" t="s">
        <v>0</v>
      </c>
      <c r="C14" s="14"/>
      <c r="D14" s="14"/>
      <c r="E14" s="14"/>
      <c r="F14" s="14"/>
      <c r="G14" s="14"/>
      <c r="H14" s="14"/>
      <c r="I14" s="15"/>
      <c r="J14" s="15"/>
      <c r="K14" s="14"/>
      <c r="L14" s="14"/>
      <c r="M14" s="14"/>
    </row>
    <row r="16" spans="2:15" ht="21.6" customHeight="1" x14ac:dyDescent="0.4">
      <c r="C16" s="15" t="s">
        <v>7</v>
      </c>
      <c r="D16" s="11">
        <v>4000</v>
      </c>
      <c r="I16" s="15"/>
      <c r="J16" s="15" t="s">
        <v>4</v>
      </c>
      <c r="K16" s="34">
        <v>0.4</v>
      </c>
      <c r="M16" s="1"/>
    </row>
    <row r="17" spans="1:17" ht="21.6" customHeight="1" x14ac:dyDescent="0.4">
      <c r="I17" s="15"/>
      <c r="J17" s="15" t="s">
        <v>36</v>
      </c>
      <c r="K17" s="11">
        <v>200000</v>
      </c>
    </row>
    <row r="18" spans="1:17" ht="21.6" customHeight="1" thickBot="1" x14ac:dyDescent="0.45">
      <c r="C18" s="2"/>
      <c r="D18" s="2"/>
      <c r="E18" s="2"/>
      <c r="F18" s="2"/>
      <c r="G18" s="1"/>
      <c r="L18" s="2"/>
      <c r="M18" s="1"/>
    </row>
    <row r="19" spans="1:17" ht="21.6" customHeight="1" thickTop="1" thickBot="1" x14ac:dyDescent="0.45">
      <c r="C19" s="19" t="s">
        <v>2</v>
      </c>
      <c r="D19" s="19" t="s">
        <v>3</v>
      </c>
      <c r="E19" s="19" t="s">
        <v>21</v>
      </c>
      <c r="F19" s="2"/>
      <c r="G19" s="20" t="s">
        <v>10</v>
      </c>
      <c r="H19" s="46" t="s">
        <v>5</v>
      </c>
      <c r="I19" s="47" t="s">
        <v>6</v>
      </c>
      <c r="J19" s="143" t="s">
        <v>43</v>
      </c>
      <c r="K19" s="144"/>
      <c r="M19" s="1"/>
    </row>
    <row r="20" spans="1:17" ht="21.6" customHeight="1" thickTop="1" thickBot="1" x14ac:dyDescent="0.45">
      <c r="A20" s="3"/>
      <c r="C20" s="22">
        <f>特定一般教育訓練給付金!C33</f>
        <v>0</v>
      </c>
      <c r="D20" s="22">
        <f>特定一般教育訓練給付金!D33</f>
        <v>0</v>
      </c>
      <c r="E20" s="22">
        <f>SUM(C20:D20)</f>
        <v>0</v>
      </c>
      <c r="F20" s="4"/>
      <c r="G20" s="23">
        <f>ROUNDDOWN($E20*K16,0)</f>
        <v>0</v>
      </c>
      <c r="H20" s="145">
        <f>IF(G20&lt;=$D$16,0,IF(G20&gt;=I20,I20,G20))</f>
        <v>0</v>
      </c>
      <c r="I20" s="146">
        <f>IF($E20&gt;0,K17,0)</f>
        <v>0</v>
      </c>
      <c r="J20" s="76">
        <f>H20</f>
        <v>0</v>
      </c>
      <c r="K20" s="73" t="str">
        <f>IF(C24=0,"",IF(J20=0," 規定に達しないため、支給できません ",J20))</f>
        <v/>
      </c>
      <c r="M20" s="1"/>
    </row>
    <row r="21" spans="1:17" ht="21.6" customHeight="1" thickTop="1" thickBot="1" x14ac:dyDescent="0.45">
      <c r="A21" s="3"/>
      <c r="B21" s="19" t="s">
        <v>1</v>
      </c>
      <c r="C21" s="147">
        <f>SUM(C20:D20)</f>
        <v>0</v>
      </c>
      <c r="D21" s="147"/>
      <c r="F21" s="4"/>
      <c r="G21" s="4"/>
      <c r="H21" s="145"/>
      <c r="I21" s="146"/>
      <c r="J21" s="73" t="str">
        <f>IF(H20&gt;0,IF(H20&gt;=I20,"（支給上限額）",""),"")</f>
        <v/>
      </c>
      <c r="K21" s="21"/>
      <c r="M21" s="1"/>
    </row>
    <row r="22" spans="1:17" ht="21.6" customHeight="1" thickTop="1" x14ac:dyDescent="0.4">
      <c r="Q22" s="32"/>
    </row>
    <row r="23" spans="1:17" ht="21.6" customHeight="1" x14ac:dyDescent="0.4">
      <c r="C23" s="19" t="s">
        <v>63</v>
      </c>
      <c r="G23" s="17"/>
      <c r="I23" s="15"/>
      <c r="J23" s="15" t="s">
        <v>8</v>
      </c>
      <c r="K23" s="34">
        <v>0.5</v>
      </c>
    </row>
    <row r="24" spans="1:17" ht="21.6" customHeight="1" x14ac:dyDescent="0.4">
      <c r="C24" s="22">
        <f>IF(ISBLANK(特定一般教育訓練給付金!C33),0,1)+IF(ISBLANK(特定一般教育訓練給付金!D33),0,1)</f>
        <v>0</v>
      </c>
      <c r="I24" s="15"/>
      <c r="J24" s="15" t="s">
        <v>36</v>
      </c>
      <c r="K24" s="11">
        <v>250000</v>
      </c>
    </row>
    <row r="25" spans="1:17" ht="21.6" customHeight="1" thickBot="1" x14ac:dyDescent="0.45">
      <c r="G25" s="1"/>
      <c r="K25" s="1"/>
    </row>
    <row r="26" spans="1:17" ht="21.6" customHeight="1" thickTop="1" thickBot="1" x14ac:dyDescent="0.45">
      <c r="G26" s="20" t="s">
        <v>10</v>
      </c>
      <c r="H26" s="46" t="s">
        <v>5</v>
      </c>
      <c r="I26" s="48" t="s">
        <v>6</v>
      </c>
      <c r="J26" s="143" t="s">
        <v>43</v>
      </c>
      <c r="K26" s="144"/>
    </row>
    <row r="27" spans="1:17" ht="21.6" customHeight="1" thickTop="1" thickBot="1" x14ac:dyDescent="0.45">
      <c r="G27" s="23">
        <f>ROUNDDOWN($E20*K23,0)</f>
        <v>0</v>
      </c>
      <c r="H27" s="145">
        <f>IF(G27&lt;=$D$16,0,IF(G27&gt;=I27,I27,G27))</f>
        <v>0</v>
      </c>
      <c r="I27" s="146">
        <f>IF($E20&gt;0,K24,0)</f>
        <v>0</v>
      </c>
      <c r="J27" s="76">
        <f>H27-H20</f>
        <v>0</v>
      </c>
      <c r="K27" s="73" t="str">
        <f>IF(C24=0,"",IF(J27=0," 規定に達しないため、支給できません ",J27))</f>
        <v/>
      </c>
    </row>
    <row r="28" spans="1:17" ht="21.6" customHeight="1" thickTop="1" thickBot="1" x14ac:dyDescent="0.45">
      <c r="G28" s="31"/>
      <c r="H28" s="145"/>
      <c r="I28" s="146"/>
      <c r="J28" s="73" t="str">
        <f>IF(H27&gt;0,IF(H27&gt;=I27,"（支給上限額）",""),"")</f>
        <v/>
      </c>
      <c r="K28" s="21"/>
    </row>
    <row r="29" spans="1:17" ht="21.6" customHeight="1" thickTop="1" thickBot="1" x14ac:dyDescent="0.45">
      <c r="J29" s="3"/>
    </row>
    <row r="30" spans="1:17" ht="21.6" customHeight="1" thickTop="1" thickBot="1" x14ac:dyDescent="0.45">
      <c r="J30" s="143" t="s">
        <v>44</v>
      </c>
      <c r="K30" s="144"/>
    </row>
    <row r="31" spans="1:17" ht="21.6" customHeight="1" thickTop="1" thickBot="1" x14ac:dyDescent="0.45">
      <c r="J31" s="76">
        <f>J20+J27</f>
        <v>0</v>
      </c>
      <c r="K31" s="73" t="str">
        <f>IF(C24=0,"",IF(J31=0," 規定に達しないため、支給できません ",J31))</f>
        <v/>
      </c>
    </row>
    <row r="32" spans="1:17" ht="21.6" customHeight="1" thickTop="1" thickBot="1" x14ac:dyDescent="0.45">
      <c r="J32" s="73" t="str">
        <f>IF(J21="（支給上限額）","（支給上限額）",IF(J28="（支給上限額）","（支給上限額）",""))</f>
        <v/>
      </c>
      <c r="K32" s="21" t="str">
        <f>IF(K21="（支給上限額）","（支給上限額）",IF(K28="（支給上限額）","（支給上限額）",""))</f>
        <v/>
      </c>
    </row>
    <row r="33" ht="21.6" customHeight="1" thickTop="1" x14ac:dyDescent="0.4"/>
  </sheetData>
  <sheetProtection algorithmName="SHA-512" hashValue="4iLP/TBi8VpGqa3eNUkRlqfzpkAaGl4kE2ACAAxSicHXl/6caZp8E2OtePZfxXdiwkjnB18uhmG/V0FBY4Sgaw==" saltValue="EJ14tLpsDuhz5l1pEUOA/w==" spinCount="100000" sheet="1" objects="1" scenarios="1"/>
  <mergeCells count="12">
    <mergeCell ref="C9:D9"/>
    <mergeCell ref="C21:D21"/>
    <mergeCell ref="H8:H9"/>
    <mergeCell ref="I8:I9"/>
    <mergeCell ref="H20:H21"/>
    <mergeCell ref="J7:K7"/>
    <mergeCell ref="J19:K19"/>
    <mergeCell ref="J26:K26"/>
    <mergeCell ref="J30:K30"/>
    <mergeCell ref="H27:H28"/>
    <mergeCell ref="I20:I21"/>
    <mergeCell ref="I27:I28"/>
  </mergeCells>
  <phoneticPr fontId="2"/>
  <dataValidations count="2">
    <dataValidation type="whole" allowBlank="1" showInputMessage="1" showErrorMessage="1" errorTitle="数値を入力" error="0～9,999,999までの数値を入力してください" sqref="D4 D16 K5 K17 K24" xr:uid="{3A494D4F-BDD0-4586-B9B0-22DF19221EFE}">
      <formula1>0</formula1>
      <formula2>9999999</formula2>
    </dataValidation>
    <dataValidation type="whole" allowBlank="1" showInputMessage="1" showErrorMessage="1" errorTitle="数値を入力" error="0%～100%までの数値を入力してください" sqref="K4 K16 K23" xr:uid="{4E8C67E1-26D0-4A04-8190-1B63DBEE9F85}">
      <formula1>0</formula1>
      <formula2>1</formula2>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8FAF-EB39-4609-8C11-A96D0F9E2CFA}">
  <dimension ref="A2:W45"/>
  <sheetViews>
    <sheetView topLeftCell="I1" zoomScaleNormal="100" workbookViewId="0">
      <selection activeCell="O32" sqref="O32"/>
    </sheetView>
  </sheetViews>
  <sheetFormatPr defaultColWidth="8.5" defaultRowHeight="21.6" customHeight="1" x14ac:dyDescent="0.4"/>
  <cols>
    <col min="1" max="1" width="3.375" style="1" customWidth="1"/>
    <col min="2" max="2" width="14.25" style="1" customWidth="1"/>
    <col min="3" max="6" width="19.125" style="3" customWidth="1"/>
    <col min="7" max="7" width="3.375" style="3" customWidth="1"/>
    <col min="8" max="9" width="19.125" style="3" customWidth="1"/>
    <col min="10" max="10" width="19.125" style="1" customWidth="1"/>
    <col min="11" max="11" width="19.125" style="3" customWidth="1"/>
    <col min="12" max="12" width="19.125" style="17" customWidth="1"/>
    <col min="13" max="22" width="19.125" style="1" customWidth="1"/>
    <col min="23" max="23" width="19.125" style="17" customWidth="1"/>
    <col min="24" max="33" width="19.125" style="1" customWidth="1"/>
    <col min="34" max="16384" width="8.5" style="1"/>
  </cols>
  <sheetData>
    <row r="2" spans="1:23" ht="21.6" customHeight="1" x14ac:dyDescent="0.4">
      <c r="B2" s="14" t="s">
        <v>12</v>
      </c>
      <c r="C2" s="14"/>
      <c r="D2" s="13" t="s">
        <v>38</v>
      </c>
      <c r="E2" s="14"/>
      <c r="F2" s="14"/>
      <c r="G2" s="14"/>
      <c r="H2" s="14"/>
      <c r="I2" s="14"/>
      <c r="J2" s="14"/>
      <c r="K2" s="14"/>
      <c r="L2" s="14"/>
      <c r="M2" s="14"/>
      <c r="R2" s="15" t="s">
        <v>40</v>
      </c>
      <c r="S2" s="29" t="s">
        <v>39</v>
      </c>
      <c r="W2" s="14"/>
    </row>
    <row r="4" spans="1:23" ht="21.6" customHeight="1" x14ac:dyDescent="0.4">
      <c r="C4" s="15" t="s">
        <v>7</v>
      </c>
      <c r="D4" s="11">
        <v>4000</v>
      </c>
      <c r="H4" s="15" t="s">
        <v>4</v>
      </c>
      <c r="I4" s="12">
        <v>0.5</v>
      </c>
      <c r="J4" s="15" t="s">
        <v>36</v>
      </c>
      <c r="K4" s="11">
        <v>400000</v>
      </c>
      <c r="L4" s="16"/>
      <c r="W4" s="16"/>
    </row>
    <row r="5" spans="1:23" ht="21.6" customHeight="1" thickBot="1" x14ac:dyDescent="0.45"/>
    <row r="6" spans="1:23" ht="21.6" customHeight="1" thickTop="1" thickBot="1" x14ac:dyDescent="0.45">
      <c r="B6" s="18"/>
      <c r="C6" s="19" t="s">
        <v>2</v>
      </c>
      <c r="D6" s="19" t="s">
        <v>3</v>
      </c>
      <c r="E6" s="19" t="s">
        <v>21</v>
      </c>
      <c r="F6" s="19" t="s">
        <v>22</v>
      </c>
      <c r="G6" s="2"/>
      <c r="H6" s="19" t="s">
        <v>10</v>
      </c>
      <c r="I6" s="20" t="s">
        <v>24</v>
      </c>
      <c r="J6" s="46" t="s">
        <v>5</v>
      </c>
      <c r="K6" s="46" t="s">
        <v>65</v>
      </c>
      <c r="L6" s="47" t="s">
        <v>6</v>
      </c>
      <c r="M6" s="54" t="s">
        <v>45</v>
      </c>
      <c r="O6" s="148" t="s">
        <v>47</v>
      </c>
      <c r="P6" s="149"/>
      <c r="Q6" s="148" t="s">
        <v>46</v>
      </c>
      <c r="R6" s="149"/>
      <c r="W6" s="21"/>
    </row>
    <row r="7" spans="1:23" ht="21.6" customHeight="1" thickTop="1" x14ac:dyDescent="0.4">
      <c r="A7" s="3"/>
      <c r="B7" s="19" t="s">
        <v>13</v>
      </c>
      <c r="C7" s="22">
        <f>'専門実践教育訓練給付金 '!C36</f>
        <v>0</v>
      </c>
      <c r="D7" s="22">
        <f>'専門実践教育訓練給付金 '!D36</f>
        <v>0</v>
      </c>
      <c r="E7" s="22">
        <f>SUM(C7:D7)</f>
        <v>0</v>
      </c>
      <c r="F7" s="147">
        <f>SUM(E7:E8)</f>
        <v>0</v>
      </c>
      <c r="G7" s="2"/>
      <c r="H7" s="22">
        <f t="shared" ref="H7:H14" si="0">ROUNDDOWN($E7*I$4,0)</f>
        <v>0</v>
      </c>
      <c r="I7" s="30">
        <f>IF(H7&lt;=$D$4,0,IF(H7&gt;=L7,L7,H7))</f>
        <v>0</v>
      </c>
      <c r="J7" s="52">
        <f>I7</f>
        <v>0</v>
      </c>
      <c r="K7" s="52" t="str">
        <f t="shared" ref="K7:K15" si="1">IF(C21=0,"",IF(J7=0," 　　　規定に達しないため、支給できません　　　 ",J7))</f>
        <v/>
      </c>
      <c r="L7" s="157">
        <f>IF($F7&gt;0,K4,0)</f>
        <v>0</v>
      </c>
      <c r="M7" s="49">
        <f>SUM(J7:J8)</f>
        <v>0</v>
      </c>
      <c r="O7" s="75">
        <f>M7+R21</f>
        <v>0</v>
      </c>
      <c r="Q7" s="75">
        <f>M7+R21+R35</f>
        <v>0</v>
      </c>
      <c r="W7" s="24"/>
    </row>
    <row r="8" spans="1:23" ht="21.6" customHeight="1" x14ac:dyDescent="0.4">
      <c r="A8" s="3"/>
      <c r="B8" s="19" t="s">
        <v>14</v>
      </c>
      <c r="C8" s="22">
        <f>'専門実践教育訓練給付金 '!C39</f>
        <v>0</v>
      </c>
      <c r="D8" s="22">
        <f>'専門実践教育訓練給付金 '!D39</f>
        <v>0</v>
      </c>
      <c r="E8" s="22">
        <f>SUM(C8:D8)</f>
        <v>0</v>
      </c>
      <c r="F8" s="147"/>
      <c r="G8" s="2"/>
      <c r="H8" s="22">
        <f t="shared" si="0"/>
        <v>0</v>
      </c>
      <c r="I8" s="30">
        <f>IF(H8&lt;=$D$4,0,IF(H8&gt;=L7,L7,H8))</f>
        <v>0</v>
      </c>
      <c r="J8" s="53">
        <f>IF(SUM(I7:I8)&gt;=L7,L7-J7,I8)</f>
        <v>0</v>
      </c>
      <c r="K8" s="52" t="str">
        <f t="shared" si="1"/>
        <v/>
      </c>
      <c r="L8" s="157"/>
      <c r="M8" s="50" t="str">
        <f>IF(M7&gt;0,IF(M7&gt;=L7,"（支給上限額）",""),"")</f>
        <v/>
      </c>
      <c r="O8" s="71" t="str">
        <f>IF(M8="（支給上限額）","（支給上限額）",IF(R22="（支給上限額）","（支給上限額）",""))</f>
        <v/>
      </c>
      <c r="Q8" s="71" t="str">
        <f>IF(M8="（支給上限額）","（支給上限額）",IF(R22="（支給上限額）","（支給上限額）",IF(R36="（支給上限額）","（支給上限額）","")))</f>
        <v/>
      </c>
      <c r="W8" s="24"/>
    </row>
    <row r="9" spans="1:23" ht="21.6" customHeight="1" x14ac:dyDescent="0.4">
      <c r="A9" s="3"/>
      <c r="B9" s="19" t="s">
        <v>15</v>
      </c>
      <c r="C9" s="22">
        <f>'専門実践教育訓練給付金 '!C42</f>
        <v>0</v>
      </c>
      <c r="D9" s="22">
        <f>'専門実践教育訓練給付金 '!D42</f>
        <v>0</v>
      </c>
      <c r="E9" s="22">
        <f>SUM(C9:D9)</f>
        <v>0</v>
      </c>
      <c r="F9" s="147">
        <f t="shared" ref="F9" si="2">SUM(E9:E10)</f>
        <v>0</v>
      </c>
      <c r="G9" s="2"/>
      <c r="H9" s="22">
        <f t="shared" si="0"/>
        <v>0</v>
      </c>
      <c r="I9" s="30">
        <f>IF(H9&lt;=$D$4,0,IF(H9&gt;=L9,L9,H9))</f>
        <v>0</v>
      </c>
      <c r="J9" s="27">
        <f>I9</f>
        <v>0</v>
      </c>
      <c r="K9" s="52" t="str">
        <f t="shared" si="1"/>
        <v/>
      </c>
      <c r="L9" s="146">
        <f>IF($F9&gt;0,L$7,0)</f>
        <v>0</v>
      </c>
      <c r="M9" s="49">
        <f>SUM(J9:J10)</f>
        <v>0</v>
      </c>
      <c r="O9" s="70">
        <f>M9+R23</f>
        <v>0</v>
      </c>
      <c r="Q9" s="70">
        <f>M9+R23+R37</f>
        <v>0</v>
      </c>
      <c r="W9" s="24"/>
    </row>
    <row r="10" spans="1:23" ht="21.6" customHeight="1" x14ac:dyDescent="0.4">
      <c r="A10" s="3"/>
      <c r="B10" s="19" t="s">
        <v>16</v>
      </c>
      <c r="C10" s="22">
        <f>'専門実践教育訓練給付金 '!C45</f>
        <v>0</v>
      </c>
      <c r="D10" s="22">
        <f>'専門実践教育訓練給付金 '!D45</f>
        <v>0</v>
      </c>
      <c r="E10" s="22">
        <f t="shared" ref="E10:E14" si="3">SUM(C10:D10)</f>
        <v>0</v>
      </c>
      <c r="F10" s="147"/>
      <c r="G10" s="2"/>
      <c r="H10" s="22">
        <f t="shared" si="0"/>
        <v>0</v>
      </c>
      <c r="I10" s="30">
        <f>IF(H10&lt;=$D$4,0,IF(H10&gt;=L9,L9,H10))</f>
        <v>0</v>
      </c>
      <c r="J10" s="53">
        <f>IF(SUM(I9:I10)&gt;=L9,L9-J9,I10)</f>
        <v>0</v>
      </c>
      <c r="K10" s="52" t="str">
        <f t="shared" si="1"/>
        <v/>
      </c>
      <c r="L10" s="146"/>
      <c r="M10" s="50" t="str">
        <f>IF(M9&gt;0,IF(M9&gt;=L9,"（支給上限額）",""),"")</f>
        <v/>
      </c>
      <c r="O10" s="71" t="str">
        <f>IF(M10="（支給上限額）","（支給上限額）",IF(R24="（支給上限額）","（支給上限額）",""))</f>
        <v/>
      </c>
      <c r="Q10" s="71" t="str">
        <f>IF(M10="（支給上限額）","（支給上限額）",IF(R24="（支給上限額）","（支給上限額）",IF(R38="（支給上限額）","（支給上限額）","")))</f>
        <v/>
      </c>
      <c r="W10" s="24"/>
    </row>
    <row r="11" spans="1:23" ht="21.6" customHeight="1" x14ac:dyDescent="0.4">
      <c r="A11" s="3"/>
      <c r="B11" s="19" t="s">
        <v>17</v>
      </c>
      <c r="C11" s="22">
        <f>'専門実践教育訓練給付金 '!C48</f>
        <v>0</v>
      </c>
      <c r="D11" s="22">
        <f>'専門実践教育訓練給付金 '!D48</f>
        <v>0</v>
      </c>
      <c r="E11" s="22">
        <f t="shared" si="3"/>
        <v>0</v>
      </c>
      <c r="F11" s="147">
        <f t="shared" ref="F11" si="4">SUM(E11:E12)</f>
        <v>0</v>
      </c>
      <c r="G11" s="2"/>
      <c r="H11" s="22">
        <f t="shared" si="0"/>
        <v>0</v>
      </c>
      <c r="I11" s="30">
        <f>IF(H11&lt;=$D$4,0,IF(H11&gt;=L11,L11,H11))</f>
        <v>0</v>
      </c>
      <c r="J11" s="27">
        <f>I11</f>
        <v>0</v>
      </c>
      <c r="K11" s="52" t="str">
        <f t="shared" si="1"/>
        <v/>
      </c>
      <c r="L11" s="146">
        <f>IF($F11&gt;0,L$7,0)</f>
        <v>0</v>
      </c>
      <c r="M11" s="49">
        <f>SUM(J11:J12)</f>
        <v>0</v>
      </c>
      <c r="O11" s="70">
        <f>M11+R25</f>
        <v>0</v>
      </c>
      <c r="Q11" s="70">
        <f>M11+R25+R39</f>
        <v>0</v>
      </c>
      <c r="W11" s="24"/>
    </row>
    <row r="12" spans="1:23" ht="21.6" customHeight="1" x14ac:dyDescent="0.4">
      <c r="A12" s="3"/>
      <c r="B12" s="19" t="s">
        <v>18</v>
      </c>
      <c r="C12" s="22">
        <f>'専門実践教育訓練給付金 '!C51</f>
        <v>0</v>
      </c>
      <c r="D12" s="22">
        <f>'専門実践教育訓練給付金 '!D51</f>
        <v>0</v>
      </c>
      <c r="E12" s="22">
        <f t="shared" si="3"/>
        <v>0</v>
      </c>
      <c r="F12" s="147"/>
      <c r="G12" s="2"/>
      <c r="H12" s="22">
        <f t="shared" si="0"/>
        <v>0</v>
      </c>
      <c r="I12" s="30">
        <f>IF(H12&lt;=$D$4,0,IF(H12&gt;=L11,L11,H12))</f>
        <v>0</v>
      </c>
      <c r="J12" s="53">
        <f>IF(SUM(I11:I12)&gt;=L11,L11-J11,I12)</f>
        <v>0</v>
      </c>
      <c r="K12" s="52" t="str">
        <f t="shared" si="1"/>
        <v/>
      </c>
      <c r="L12" s="146"/>
      <c r="M12" s="50" t="str">
        <f>IF(M11&gt;0,IF(M11&gt;=L11,"（支給上限額）",""),"")</f>
        <v/>
      </c>
      <c r="O12" s="71" t="str">
        <f>IF(M12="（支給上限額）","（支給上限額）",IF(R26="（支給上限額）","（支給上限額）",""))</f>
        <v/>
      </c>
      <c r="Q12" s="71" t="str">
        <f>IF(M12="（支給上限額）","（支給上限額）",IF(R26="（支給上限額）","（支給上限額）",IF(R40="（支給上限額）","（支給上限額）","")))</f>
        <v/>
      </c>
      <c r="W12" s="24"/>
    </row>
    <row r="13" spans="1:23" ht="21.6" customHeight="1" x14ac:dyDescent="0.4">
      <c r="A13" s="3"/>
      <c r="B13" s="19" t="s">
        <v>19</v>
      </c>
      <c r="C13" s="22">
        <f>'専門実践教育訓練給付金 '!C54</f>
        <v>0</v>
      </c>
      <c r="D13" s="22">
        <f>'専門実践教育訓練給付金 '!D54</f>
        <v>0</v>
      </c>
      <c r="E13" s="22">
        <f t="shared" si="3"/>
        <v>0</v>
      </c>
      <c r="F13" s="147">
        <f t="shared" ref="F13" si="5">SUM(E13:E14)</f>
        <v>0</v>
      </c>
      <c r="G13" s="2"/>
      <c r="H13" s="22">
        <f t="shared" si="0"/>
        <v>0</v>
      </c>
      <c r="I13" s="30">
        <f>IF(H13&lt;=$D$4,0,IF(H13&gt;=L13,L13,H13))</f>
        <v>0</v>
      </c>
      <c r="J13" s="27">
        <f>I13</f>
        <v>0</v>
      </c>
      <c r="K13" s="52" t="str">
        <f t="shared" si="1"/>
        <v/>
      </c>
      <c r="L13" s="146">
        <f>IF($F13&gt;0,L$7,0)</f>
        <v>0</v>
      </c>
      <c r="M13" s="49">
        <f>SUM(J13:J14)</f>
        <v>0</v>
      </c>
      <c r="O13" s="70">
        <f>M13+R27</f>
        <v>0</v>
      </c>
      <c r="Q13" s="70">
        <f>M13+R27+R41</f>
        <v>0</v>
      </c>
      <c r="W13" s="24"/>
    </row>
    <row r="14" spans="1:23" ht="21.6" customHeight="1" thickBot="1" x14ac:dyDescent="0.45">
      <c r="A14" s="3"/>
      <c r="B14" s="19" t="s">
        <v>20</v>
      </c>
      <c r="C14" s="22">
        <f>'専門実践教育訓練給付金 '!C57</f>
        <v>0</v>
      </c>
      <c r="D14" s="22">
        <f>'専門実践教育訓練給付金 '!D57</f>
        <v>0</v>
      </c>
      <c r="E14" s="22">
        <f t="shared" si="3"/>
        <v>0</v>
      </c>
      <c r="F14" s="147"/>
      <c r="G14" s="2"/>
      <c r="H14" s="22">
        <f t="shared" si="0"/>
        <v>0</v>
      </c>
      <c r="I14" s="30">
        <f>IF(H14&lt;=$D$4,0,IF(H14&gt;=L13,L13,H14))</f>
        <v>0</v>
      </c>
      <c r="J14" s="53">
        <f>IF(SUM(I13:I14)&gt;=L13,L13-J13,I14)</f>
        <v>0</v>
      </c>
      <c r="K14" s="52" t="str">
        <f t="shared" si="1"/>
        <v/>
      </c>
      <c r="L14" s="146"/>
      <c r="M14" s="50" t="str">
        <f>IF(M13&gt;0,IF(M13&gt;=L13,"（支給上限額）",""),"")</f>
        <v/>
      </c>
      <c r="O14" s="71" t="str">
        <f>IF(M14="（支給上限額）","（支給上限額）",IF(R28="（支給上限額）","（支給上限額）",""))</f>
        <v/>
      </c>
      <c r="Q14" s="71" t="str">
        <f>IF(M14="（支給上限額）","（支給上限額）",IF(R28="（支給上限額）","（支給上限額）",IF(R42="（支給上限額）","（支給上限額）","")))</f>
        <v/>
      </c>
      <c r="W14" s="24"/>
    </row>
    <row r="15" spans="1:23" s="14" customFormat="1" ht="21.6" customHeight="1" thickTop="1" thickBot="1" x14ac:dyDescent="0.45">
      <c r="A15" s="25"/>
      <c r="B15" s="26" t="s">
        <v>9</v>
      </c>
      <c r="C15" s="27">
        <f>SUM(C7:C14)</f>
        <v>0</v>
      </c>
      <c r="D15" s="27">
        <f>SUM(D7:D14)</f>
        <v>0</v>
      </c>
      <c r="E15" s="3"/>
      <c r="F15" s="3"/>
      <c r="G15" s="28"/>
      <c r="H15" s="28"/>
      <c r="I15" s="28"/>
      <c r="J15" s="150">
        <f>SUM(J7:J14)</f>
        <v>0</v>
      </c>
      <c r="K15" s="150" t="str">
        <f t="shared" si="1"/>
        <v/>
      </c>
      <c r="L15" s="146">
        <f>SUM(L7:L14)</f>
        <v>0</v>
      </c>
      <c r="M15" s="49">
        <f>J15</f>
        <v>0</v>
      </c>
      <c r="O15" s="72">
        <f>M15+R29</f>
        <v>0</v>
      </c>
      <c r="P15" s="73" t="str">
        <f>IF(C29=0,"",IF(O15=0," 　　　規定に達しないため、支給できません　　　 ",O15))</f>
        <v/>
      </c>
      <c r="Q15" s="74">
        <f>M15+R29+R43</f>
        <v>0</v>
      </c>
      <c r="R15" s="73" t="str">
        <f>IF(C29=0,"",IF(Q15=0," 　　　規定に達しないため、支給できません　　　 ",Q15))</f>
        <v/>
      </c>
      <c r="W15" s="24"/>
    </row>
    <row r="16" spans="1:23" s="14" customFormat="1" ht="21.6" customHeight="1" thickTop="1" thickBot="1" x14ac:dyDescent="0.45">
      <c r="A16" s="25"/>
      <c r="B16" s="26" t="s">
        <v>1</v>
      </c>
      <c r="C16" s="145">
        <f>SUM(C15:D15)</f>
        <v>0</v>
      </c>
      <c r="D16" s="145"/>
      <c r="E16" s="3"/>
      <c r="F16" s="3"/>
      <c r="G16" s="28"/>
      <c r="H16" s="28"/>
      <c r="I16" s="28"/>
      <c r="J16" s="151"/>
      <c r="K16" s="151"/>
      <c r="L16" s="146"/>
      <c r="M16" s="51" t="str">
        <f>IF(M15&gt;0,IF(M15&gt;=L15,"（支給上限額）",""),"")</f>
        <v/>
      </c>
      <c r="O16" s="73" t="str">
        <f>R30</f>
        <v/>
      </c>
      <c r="Q16" s="73" t="str">
        <f>R44</f>
        <v/>
      </c>
      <c r="W16" s="24"/>
    </row>
    <row r="17" spans="2:19" ht="21.6" customHeight="1" thickTop="1" x14ac:dyDescent="0.4"/>
    <row r="18" spans="2:19" ht="21.6" customHeight="1" x14ac:dyDescent="0.4">
      <c r="H18" s="15" t="s">
        <v>23</v>
      </c>
      <c r="I18" s="12">
        <v>0.7</v>
      </c>
      <c r="K18" s="1"/>
      <c r="L18" s="1"/>
      <c r="P18" s="15" t="s">
        <v>36</v>
      </c>
      <c r="Q18" s="11">
        <v>560000</v>
      </c>
    </row>
    <row r="19" spans="2:19" ht="21.6" customHeight="1" thickBot="1" x14ac:dyDescent="0.45">
      <c r="H19" s="1"/>
      <c r="I19" s="1"/>
      <c r="K19" s="1"/>
      <c r="L19" s="1"/>
    </row>
    <row r="20" spans="2:19" ht="21.6" customHeight="1" thickTop="1" thickBot="1" x14ac:dyDescent="0.45">
      <c r="B20" s="18"/>
      <c r="C20" s="19" t="s">
        <v>63</v>
      </c>
      <c r="H20" s="19" t="s">
        <v>10</v>
      </c>
      <c r="I20" s="19" t="s">
        <v>26</v>
      </c>
      <c r="J20" s="19" t="s">
        <v>27</v>
      </c>
      <c r="K20" s="41" t="s">
        <v>25</v>
      </c>
      <c r="L20" s="41" t="s">
        <v>30</v>
      </c>
      <c r="M20" s="41" t="s">
        <v>31</v>
      </c>
      <c r="N20" s="41" t="s">
        <v>32</v>
      </c>
      <c r="O20" s="42" t="s">
        <v>29</v>
      </c>
      <c r="P20" s="46" t="s">
        <v>28</v>
      </c>
      <c r="Q20" s="47" t="s">
        <v>6</v>
      </c>
      <c r="R20" s="148" t="s">
        <v>45</v>
      </c>
      <c r="S20" s="149"/>
    </row>
    <row r="21" spans="2:19" ht="21.6" customHeight="1" thickTop="1" x14ac:dyDescent="0.4">
      <c r="B21" s="19" t="s">
        <v>13</v>
      </c>
      <c r="C21" s="22">
        <f>IF(ISBLANK('専門実践教育訓練給付金 '!C36),0,1)+IF(ISBLANK('専門実践教育訓練給付金 '!D36),0,1)</f>
        <v>0</v>
      </c>
      <c r="H21" s="22">
        <f t="shared" ref="H21:H28" si="6">ROUNDDOWN($E7*I$18,0)</f>
        <v>0</v>
      </c>
      <c r="I21" s="10">
        <f>IF(H21&lt;=$D$4,0,IF(H21&gt;=Q21,Q21,H21))</f>
        <v>0</v>
      </c>
      <c r="J21" s="10">
        <f>I21</f>
        <v>0</v>
      </c>
      <c r="K21" s="22">
        <f t="shared" ref="K21:K28" si="7">IF(H21&lt;=$D$4,0,H21-J21)</f>
        <v>0</v>
      </c>
      <c r="L21" s="9">
        <f>Q$29-SUM(J$29)</f>
        <v>0</v>
      </c>
      <c r="M21" s="22">
        <f>IF(L21&lt;=0,0,IF(K21&gt;L21,L21,K21))</f>
        <v>0</v>
      </c>
      <c r="N21" s="9">
        <f>M21</f>
        <v>0</v>
      </c>
      <c r="O21" s="30">
        <f t="shared" ref="O21:O28" si="8">J21+M21</f>
        <v>0</v>
      </c>
      <c r="P21" s="27">
        <f>O21</f>
        <v>0</v>
      </c>
      <c r="Q21" s="157">
        <f>IF($F7&gt;0,Q18,0)</f>
        <v>0</v>
      </c>
      <c r="R21" s="75">
        <f>SUM(P21:P22)-M7</f>
        <v>0</v>
      </c>
    </row>
    <row r="22" spans="2:19" ht="21.6" customHeight="1" x14ac:dyDescent="0.4">
      <c r="B22" s="19" t="s">
        <v>14</v>
      </c>
      <c r="C22" s="22">
        <f>IF(ISBLANK('専門実践教育訓練給付金 '!C39),0,1)+IF(ISBLANK('専門実践教育訓練給付金 '!D39),0,1)</f>
        <v>0</v>
      </c>
      <c r="H22" s="22">
        <f t="shared" si="6"/>
        <v>0</v>
      </c>
      <c r="I22" s="10">
        <f>IF(H22&lt;=$D$4,0,IF(H22&gt;=Q21,Q21,H22))</f>
        <v>0</v>
      </c>
      <c r="J22" s="9">
        <f>IF(SUM(I21:I22)&gt;=Q21,Q21-J21,I22)</f>
        <v>0</v>
      </c>
      <c r="K22" s="22">
        <f t="shared" si="7"/>
        <v>0</v>
      </c>
      <c r="L22" s="22">
        <f t="shared" ref="L22:L28" si="9">IF(Q$29&gt;=(J$29+N21),Q$29-SUM(J$29+N21),0)</f>
        <v>0</v>
      </c>
      <c r="M22" s="22">
        <f t="shared" ref="M22" si="10">IF(L22&lt;=0,0,IF(K22&gt;L22,L22,K22))</f>
        <v>0</v>
      </c>
      <c r="N22" s="22">
        <f>N21+M22</f>
        <v>0</v>
      </c>
      <c r="O22" s="23">
        <f t="shared" si="8"/>
        <v>0</v>
      </c>
      <c r="P22" s="27">
        <f>O22</f>
        <v>0</v>
      </c>
      <c r="Q22" s="157"/>
      <c r="R22" s="71" t="str">
        <f>IF(SUM(P21:P22)&gt;0,IF(SUM(P21:P22)&gt;=Q21,"（支給上限額）",""),"")</f>
        <v/>
      </c>
    </row>
    <row r="23" spans="2:19" ht="21.6" customHeight="1" x14ac:dyDescent="0.4">
      <c r="B23" s="19" t="s">
        <v>15</v>
      </c>
      <c r="C23" s="22">
        <f>IF(ISBLANK('専門実践教育訓練給付金 '!C42),0,1)+IF(ISBLANK('専門実践教育訓練給付金 '!D42),0,1)</f>
        <v>0</v>
      </c>
      <c r="H23" s="22">
        <f t="shared" si="6"/>
        <v>0</v>
      </c>
      <c r="I23" s="10">
        <f>IF(H23&lt;=$D$4,0,IF(H23&gt;=Q23,Q23,H23))</f>
        <v>0</v>
      </c>
      <c r="J23" s="22">
        <f>I23</f>
        <v>0</v>
      </c>
      <c r="K23" s="22">
        <f t="shared" si="7"/>
        <v>0</v>
      </c>
      <c r="L23" s="22">
        <f t="shared" si="9"/>
        <v>0</v>
      </c>
      <c r="M23" s="22">
        <f t="shared" ref="M23:M28" si="11">IF(L23&lt;=0,0,IF(K23&gt;L23,L23,K23))</f>
        <v>0</v>
      </c>
      <c r="N23" s="22">
        <f t="shared" ref="N23:N28" si="12">N22+M23</f>
        <v>0</v>
      </c>
      <c r="O23" s="23">
        <f t="shared" si="8"/>
        <v>0</v>
      </c>
      <c r="P23" s="27">
        <f>O23</f>
        <v>0</v>
      </c>
      <c r="Q23" s="146">
        <f>IF($F9&gt;0,Q$21,0)</f>
        <v>0</v>
      </c>
      <c r="R23" s="70">
        <f>SUM(P23:P24)-M9</f>
        <v>0</v>
      </c>
    </row>
    <row r="24" spans="2:19" ht="21.6" customHeight="1" x14ac:dyDescent="0.4">
      <c r="B24" s="19" t="s">
        <v>16</v>
      </c>
      <c r="C24" s="22">
        <f>IF(ISBLANK('専門実践教育訓練給付金 '!C45),0,1)+IF(ISBLANK('専門実践教育訓練給付金 '!D45),0,1)</f>
        <v>0</v>
      </c>
      <c r="H24" s="22">
        <f t="shared" si="6"/>
        <v>0</v>
      </c>
      <c r="I24" s="10">
        <f>IF(H24&lt;=$D$4,0,IF(H24&gt;=Q23,Q23,H24))</f>
        <v>0</v>
      </c>
      <c r="J24" s="9">
        <f>IF(SUM(I23:I24)&gt;=Q23,Q23-J23,I24)</f>
        <v>0</v>
      </c>
      <c r="K24" s="22">
        <f t="shared" si="7"/>
        <v>0</v>
      </c>
      <c r="L24" s="22">
        <f t="shared" si="9"/>
        <v>0</v>
      </c>
      <c r="M24" s="22">
        <f t="shared" si="11"/>
        <v>0</v>
      </c>
      <c r="N24" s="22">
        <f t="shared" si="12"/>
        <v>0</v>
      </c>
      <c r="O24" s="23">
        <f t="shared" si="8"/>
        <v>0</v>
      </c>
      <c r="P24" s="27">
        <f>O24</f>
        <v>0</v>
      </c>
      <c r="Q24" s="146"/>
      <c r="R24" s="71" t="str">
        <f>IF(SUM(P23:P24)&gt;0,IF(SUM(P23:P24)&gt;=Q23,"（支給上限額）",""),"")</f>
        <v/>
      </c>
    </row>
    <row r="25" spans="2:19" ht="21.6" customHeight="1" x14ac:dyDescent="0.4">
      <c r="B25" s="19" t="s">
        <v>17</v>
      </c>
      <c r="C25" s="22">
        <f>IF(ISBLANK('専門実践教育訓練給付金 '!C48),0,1)+IF(ISBLANK('専門実践教育訓練給付金 '!D48),0,1)</f>
        <v>0</v>
      </c>
      <c r="H25" s="22">
        <f t="shared" si="6"/>
        <v>0</v>
      </c>
      <c r="I25" s="10">
        <f>IF(H25&lt;=$D$4,0,IF(H25&gt;=Q25,Q25,H25))</f>
        <v>0</v>
      </c>
      <c r="J25" s="22">
        <f>I25</f>
        <v>0</v>
      </c>
      <c r="K25" s="22">
        <f t="shared" si="7"/>
        <v>0</v>
      </c>
      <c r="L25" s="22">
        <f t="shared" si="9"/>
        <v>0</v>
      </c>
      <c r="M25" s="22">
        <f t="shared" si="11"/>
        <v>0</v>
      </c>
      <c r="N25" s="22">
        <f t="shared" si="12"/>
        <v>0</v>
      </c>
      <c r="O25" s="23">
        <f t="shared" si="8"/>
        <v>0</v>
      </c>
      <c r="P25" s="27">
        <f t="shared" ref="P25:P28" si="13">O25</f>
        <v>0</v>
      </c>
      <c r="Q25" s="146">
        <f>IF($F11&gt;0,Q$21,0)</f>
        <v>0</v>
      </c>
      <c r="R25" s="70">
        <f>SUM(P25:P26)-M11</f>
        <v>0</v>
      </c>
    </row>
    <row r="26" spans="2:19" ht="21.6" customHeight="1" x14ac:dyDescent="0.4">
      <c r="B26" s="19" t="s">
        <v>18</v>
      </c>
      <c r="C26" s="22">
        <f>IF(ISBLANK('専門実践教育訓練給付金 '!C51),0,1)+IF(ISBLANK('専門実践教育訓練給付金 '!D51),0,1)</f>
        <v>0</v>
      </c>
      <c r="H26" s="22">
        <f t="shared" si="6"/>
        <v>0</v>
      </c>
      <c r="I26" s="10">
        <f>IF(H26&lt;=$D$4,0,IF(H26&gt;=Q25,Q25,H26))</f>
        <v>0</v>
      </c>
      <c r="J26" s="9">
        <f>IF(SUM(I25:I26)&gt;=Q25,Q25-J25,I26)</f>
        <v>0</v>
      </c>
      <c r="K26" s="22">
        <f t="shared" si="7"/>
        <v>0</v>
      </c>
      <c r="L26" s="22">
        <f t="shared" si="9"/>
        <v>0</v>
      </c>
      <c r="M26" s="22">
        <f t="shared" si="11"/>
        <v>0</v>
      </c>
      <c r="N26" s="22">
        <f t="shared" si="12"/>
        <v>0</v>
      </c>
      <c r="O26" s="23">
        <f t="shared" si="8"/>
        <v>0</v>
      </c>
      <c r="P26" s="27">
        <f t="shared" si="13"/>
        <v>0</v>
      </c>
      <c r="Q26" s="146"/>
      <c r="R26" s="71" t="str">
        <f>IF(SUM(P25:P26)&gt;0,IF(SUM(P25:P26)&gt;=Q25,"（支給上限額）",""),"")</f>
        <v/>
      </c>
    </row>
    <row r="27" spans="2:19" ht="21.6" customHeight="1" x14ac:dyDescent="0.4">
      <c r="B27" s="19" t="s">
        <v>19</v>
      </c>
      <c r="C27" s="22">
        <f>IF(ISBLANK('専門実践教育訓練給付金 '!C54),0,1)+IF(ISBLANK('専門実践教育訓練給付金 '!D54),0,1)</f>
        <v>0</v>
      </c>
      <c r="H27" s="22">
        <f t="shared" si="6"/>
        <v>0</v>
      </c>
      <c r="I27" s="10">
        <f>IF(H27&lt;=$D$4,0,IF(H27&gt;=Q27,Q27,H27))</f>
        <v>0</v>
      </c>
      <c r="J27" s="22">
        <f>I27</f>
        <v>0</v>
      </c>
      <c r="K27" s="22">
        <f t="shared" si="7"/>
        <v>0</v>
      </c>
      <c r="L27" s="22">
        <f t="shared" si="9"/>
        <v>0</v>
      </c>
      <c r="M27" s="22">
        <f t="shared" si="11"/>
        <v>0</v>
      </c>
      <c r="N27" s="22">
        <f t="shared" si="12"/>
        <v>0</v>
      </c>
      <c r="O27" s="23">
        <f t="shared" si="8"/>
        <v>0</v>
      </c>
      <c r="P27" s="27">
        <f t="shared" si="13"/>
        <v>0</v>
      </c>
      <c r="Q27" s="146">
        <f>IF($F13&gt;0,Q$21,0)</f>
        <v>0</v>
      </c>
      <c r="R27" s="70">
        <f>SUM(P27:P28)-M13</f>
        <v>0</v>
      </c>
    </row>
    <row r="28" spans="2:19" ht="21.6" customHeight="1" thickBot="1" x14ac:dyDescent="0.45">
      <c r="B28" s="19" t="s">
        <v>20</v>
      </c>
      <c r="C28" s="22">
        <f>IF(ISBLANK('専門実践教育訓練給付金 '!C57),0,1)+IF(ISBLANK('専門実践教育訓練給付金 '!D57),0,1)</f>
        <v>0</v>
      </c>
      <c r="H28" s="22">
        <f t="shared" si="6"/>
        <v>0</v>
      </c>
      <c r="I28" s="10">
        <f>IF(H28&lt;=$D$4,0,IF(H28&gt;=Q27,Q27,H28))</f>
        <v>0</v>
      </c>
      <c r="J28" s="9">
        <f>IF(SUM(I27:I28)&gt;=Q27,Q27-J27,I28)</f>
        <v>0</v>
      </c>
      <c r="K28" s="22">
        <f t="shared" si="7"/>
        <v>0</v>
      </c>
      <c r="L28" s="22">
        <f t="shared" si="9"/>
        <v>0</v>
      </c>
      <c r="M28" s="22">
        <f t="shared" si="11"/>
        <v>0</v>
      </c>
      <c r="N28" s="22">
        <f t="shared" si="12"/>
        <v>0</v>
      </c>
      <c r="O28" s="23">
        <f t="shared" si="8"/>
        <v>0</v>
      </c>
      <c r="P28" s="27">
        <f t="shared" si="13"/>
        <v>0</v>
      </c>
      <c r="Q28" s="146"/>
      <c r="R28" s="71" t="str">
        <f>IF(SUM(P27:P28)&gt;0,IF(SUM(P27:P28)&gt;=Q27,"（支給上限額）",""),"")</f>
        <v/>
      </c>
    </row>
    <row r="29" spans="2:19" ht="21.6" customHeight="1" thickTop="1" thickBot="1" x14ac:dyDescent="0.45">
      <c r="B29" s="29" t="s">
        <v>64</v>
      </c>
      <c r="C29" s="69">
        <f>SUM(C21:C28)</f>
        <v>0</v>
      </c>
      <c r="H29" s="28"/>
      <c r="I29" s="28"/>
      <c r="J29" s="152">
        <f>SUM(J21:J28)</f>
        <v>0</v>
      </c>
      <c r="K29" s="153" t="s">
        <v>37</v>
      </c>
      <c r="L29" s="154"/>
      <c r="M29" s="154"/>
      <c r="N29" s="154"/>
      <c r="O29" s="154"/>
      <c r="P29" s="145">
        <f>SUM(P21:P28)</f>
        <v>0</v>
      </c>
      <c r="Q29" s="146">
        <f>SUM(Q21:Q28)</f>
        <v>0</v>
      </c>
      <c r="R29" s="72">
        <f>P29-M15</f>
        <v>0</v>
      </c>
      <c r="S29" s="73" t="str">
        <f>IF(C29=0,"",IF(R29=0," 　　　規定に達しないため、支給できません　　　 ",R29))</f>
        <v/>
      </c>
    </row>
    <row r="30" spans="2:19" ht="21.6" customHeight="1" thickTop="1" thickBot="1" x14ac:dyDescent="0.45">
      <c r="H30" s="28"/>
      <c r="I30" s="28"/>
      <c r="J30" s="152"/>
      <c r="K30" s="155"/>
      <c r="L30" s="156"/>
      <c r="M30" s="156"/>
      <c r="N30" s="156"/>
      <c r="O30" s="156"/>
      <c r="P30" s="145"/>
      <c r="Q30" s="146"/>
      <c r="R30" s="73" t="str">
        <f>IF(SUM(P29:P30)&gt;0,IF(SUM(P29:P30)&gt;=Q29,"（支給上限額）",""),"")</f>
        <v/>
      </c>
    </row>
    <row r="31" spans="2:19" ht="21.6" customHeight="1" thickTop="1" x14ac:dyDescent="0.4"/>
    <row r="32" spans="2:19" ht="21.6" customHeight="1" x14ac:dyDescent="0.4">
      <c r="H32" s="15" t="s">
        <v>33</v>
      </c>
      <c r="I32" s="12">
        <v>0.8</v>
      </c>
      <c r="K32" s="1"/>
      <c r="L32" s="1"/>
      <c r="P32" s="15" t="s">
        <v>36</v>
      </c>
      <c r="Q32" s="11">
        <v>640000</v>
      </c>
    </row>
    <row r="33" spans="8:19" ht="21.6" customHeight="1" thickBot="1" x14ac:dyDescent="0.45">
      <c r="H33" s="1"/>
      <c r="I33" s="1"/>
      <c r="K33" s="1"/>
      <c r="L33" s="1"/>
    </row>
    <row r="34" spans="8:19" ht="21.6" customHeight="1" thickTop="1" thickBot="1" x14ac:dyDescent="0.45">
      <c r="H34" s="19" t="s">
        <v>10</v>
      </c>
      <c r="I34" s="19" t="s">
        <v>26</v>
      </c>
      <c r="J34" s="19" t="s">
        <v>27</v>
      </c>
      <c r="K34" s="41" t="s">
        <v>25</v>
      </c>
      <c r="L34" s="41" t="s">
        <v>30</v>
      </c>
      <c r="M34" s="41" t="s">
        <v>31</v>
      </c>
      <c r="N34" s="41" t="s">
        <v>32</v>
      </c>
      <c r="O34" s="42" t="s">
        <v>29</v>
      </c>
      <c r="P34" s="46" t="s">
        <v>28</v>
      </c>
      <c r="Q34" s="47" t="s">
        <v>6</v>
      </c>
      <c r="R34" s="148" t="s">
        <v>45</v>
      </c>
      <c r="S34" s="149"/>
    </row>
    <row r="35" spans="8:19" ht="21.6" customHeight="1" thickTop="1" x14ac:dyDescent="0.4">
      <c r="H35" s="22">
        <f t="shared" ref="H35:H42" si="14">ROUNDDOWN($E7*I$32,0)</f>
        <v>0</v>
      </c>
      <c r="I35" s="10">
        <f>IF(H35&lt;=$D$4,0,IF(H35&gt;=Q35,Q35,H35))</f>
        <v>0</v>
      </c>
      <c r="J35" s="10">
        <f>I35</f>
        <v>0</v>
      </c>
      <c r="K35" s="22">
        <f t="shared" ref="K35:K42" si="15">IF(H35&lt;=$D$4,0,H35-J35)</f>
        <v>0</v>
      </c>
      <c r="L35" s="9">
        <f>Q$43-SUM(J$43)</f>
        <v>0</v>
      </c>
      <c r="M35" s="22">
        <f>IF(L35&lt;=0,0,IF(K35&gt;L35,L35,K35))</f>
        <v>0</v>
      </c>
      <c r="N35" s="9">
        <f>M35</f>
        <v>0</v>
      </c>
      <c r="O35" s="30">
        <f t="shared" ref="O35:O42" si="16">J35+M35</f>
        <v>0</v>
      </c>
      <c r="P35" s="27">
        <f>O35</f>
        <v>0</v>
      </c>
      <c r="Q35" s="157">
        <f>IF($F7&gt;0,Q32,0)</f>
        <v>0</v>
      </c>
      <c r="R35" s="75">
        <f>SUM(P35:P36)-M7-R21</f>
        <v>0</v>
      </c>
    </row>
    <row r="36" spans="8:19" ht="21.6" customHeight="1" x14ac:dyDescent="0.4">
      <c r="H36" s="22">
        <f t="shared" si="14"/>
        <v>0</v>
      </c>
      <c r="I36" s="10">
        <f>IF(H36&lt;=$D$4,0,IF(H36&gt;=Q35,Q35,H36))</f>
        <v>0</v>
      </c>
      <c r="J36" s="9">
        <f>IF(SUM(I35:I36)&gt;=Q35,Q35-J35,I36)</f>
        <v>0</v>
      </c>
      <c r="K36" s="22">
        <f t="shared" si="15"/>
        <v>0</v>
      </c>
      <c r="L36" s="22">
        <f t="shared" ref="L36:L42" si="17">IF(Q$43&gt;=(J$43+N35),Q$43-SUM(J$43+N35),0)</f>
        <v>0</v>
      </c>
      <c r="M36" s="22">
        <f t="shared" ref="M36:M42" si="18">IF(L36&lt;=0,0,IF(K36&gt;L36,L36,K36))</f>
        <v>0</v>
      </c>
      <c r="N36" s="22">
        <f>N35+M36</f>
        <v>0</v>
      </c>
      <c r="O36" s="23">
        <f t="shared" si="16"/>
        <v>0</v>
      </c>
      <c r="P36" s="27">
        <f t="shared" ref="P36:P42" si="19">O36</f>
        <v>0</v>
      </c>
      <c r="Q36" s="157"/>
      <c r="R36" s="71" t="str">
        <f>IF(SUM(P35:P36)&gt;0,IF(SUM(P35:P36)&gt;=Q35,"（支給上限額）",""),"")</f>
        <v/>
      </c>
    </row>
    <row r="37" spans="8:19" ht="21.6" customHeight="1" x14ac:dyDescent="0.4">
      <c r="H37" s="22">
        <f t="shared" si="14"/>
        <v>0</v>
      </c>
      <c r="I37" s="10">
        <f>IF(H37&lt;=$D$4,0,IF(H37&gt;=Q37,Q37,H37))</f>
        <v>0</v>
      </c>
      <c r="J37" s="22">
        <f>I37</f>
        <v>0</v>
      </c>
      <c r="K37" s="22">
        <f t="shared" si="15"/>
        <v>0</v>
      </c>
      <c r="L37" s="22">
        <f t="shared" si="17"/>
        <v>0</v>
      </c>
      <c r="M37" s="22">
        <f t="shared" si="18"/>
        <v>0</v>
      </c>
      <c r="N37" s="22">
        <f t="shared" ref="N37:N41" si="20">N36+M37</f>
        <v>0</v>
      </c>
      <c r="O37" s="23">
        <f t="shared" si="16"/>
        <v>0</v>
      </c>
      <c r="P37" s="27">
        <f t="shared" si="19"/>
        <v>0</v>
      </c>
      <c r="Q37" s="146">
        <f>IF($F9&gt;0,Q$35,0)</f>
        <v>0</v>
      </c>
      <c r="R37" s="70">
        <f>SUM(P37:P38)-M9-R23</f>
        <v>0</v>
      </c>
    </row>
    <row r="38" spans="8:19" ht="21.6" customHeight="1" x14ac:dyDescent="0.4">
      <c r="H38" s="22">
        <f t="shared" si="14"/>
        <v>0</v>
      </c>
      <c r="I38" s="10">
        <f>IF(H38&lt;=$D$4,0,IF(H38&gt;=Q37,Q37,H38))</f>
        <v>0</v>
      </c>
      <c r="J38" s="9">
        <f>IF(SUM(I37:I38)&gt;=Q37,Q37-J37,I38)</f>
        <v>0</v>
      </c>
      <c r="K38" s="22">
        <f t="shared" si="15"/>
        <v>0</v>
      </c>
      <c r="L38" s="22">
        <f t="shared" si="17"/>
        <v>0</v>
      </c>
      <c r="M38" s="22">
        <f t="shared" si="18"/>
        <v>0</v>
      </c>
      <c r="N38" s="22">
        <f t="shared" si="20"/>
        <v>0</v>
      </c>
      <c r="O38" s="23">
        <f t="shared" si="16"/>
        <v>0</v>
      </c>
      <c r="P38" s="27">
        <f>O38</f>
        <v>0</v>
      </c>
      <c r="Q38" s="146"/>
      <c r="R38" s="71" t="str">
        <f>IF(SUM(P37:P38)&gt;0,IF(SUM(P37:P38)&gt;=Q37,"（支給上限額）",""),"")</f>
        <v/>
      </c>
    </row>
    <row r="39" spans="8:19" ht="21.6" customHeight="1" x14ac:dyDescent="0.4">
      <c r="H39" s="22">
        <f t="shared" si="14"/>
        <v>0</v>
      </c>
      <c r="I39" s="10">
        <f>IF(H39&lt;=$D$4,0,IF(H39&gt;=Q39,Q39,H39))</f>
        <v>0</v>
      </c>
      <c r="J39" s="22">
        <f>I39</f>
        <v>0</v>
      </c>
      <c r="K39" s="22">
        <f t="shared" si="15"/>
        <v>0</v>
      </c>
      <c r="L39" s="22">
        <f t="shared" si="17"/>
        <v>0</v>
      </c>
      <c r="M39" s="22">
        <f t="shared" si="18"/>
        <v>0</v>
      </c>
      <c r="N39" s="22">
        <f t="shared" si="20"/>
        <v>0</v>
      </c>
      <c r="O39" s="23">
        <f t="shared" si="16"/>
        <v>0</v>
      </c>
      <c r="P39" s="27">
        <f t="shared" si="19"/>
        <v>0</v>
      </c>
      <c r="Q39" s="146">
        <f>IF($F11&gt;0,Q$35,0)</f>
        <v>0</v>
      </c>
      <c r="R39" s="70">
        <f>SUM(P39:P40)-M11-R25</f>
        <v>0</v>
      </c>
    </row>
    <row r="40" spans="8:19" ht="21.6" customHeight="1" x14ac:dyDescent="0.4">
      <c r="H40" s="22">
        <f t="shared" si="14"/>
        <v>0</v>
      </c>
      <c r="I40" s="10">
        <f>IF(H40&lt;=$D$4,0,IF(H40&gt;=Q39,Q39,H40))</f>
        <v>0</v>
      </c>
      <c r="J40" s="9">
        <f>IF(SUM(I39:I40)&gt;=Q39,Q39-J39,I40)</f>
        <v>0</v>
      </c>
      <c r="K40" s="22">
        <f t="shared" si="15"/>
        <v>0</v>
      </c>
      <c r="L40" s="22">
        <f t="shared" si="17"/>
        <v>0</v>
      </c>
      <c r="M40" s="22">
        <f t="shared" si="18"/>
        <v>0</v>
      </c>
      <c r="N40" s="22">
        <f t="shared" si="20"/>
        <v>0</v>
      </c>
      <c r="O40" s="23">
        <f t="shared" si="16"/>
        <v>0</v>
      </c>
      <c r="P40" s="27">
        <f t="shared" si="19"/>
        <v>0</v>
      </c>
      <c r="Q40" s="146"/>
      <c r="R40" s="71" t="str">
        <f>IF(SUM(P39:P40)&gt;0,IF(SUM(P39:P40)&gt;=Q39,"（支給上限額）",""),"")</f>
        <v/>
      </c>
    </row>
    <row r="41" spans="8:19" ht="21.6" customHeight="1" x14ac:dyDescent="0.4">
      <c r="H41" s="22">
        <f t="shared" si="14"/>
        <v>0</v>
      </c>
      <c r="I41" s="10">
        <f>IF(H41&lt;=$D$4,0,IF(H41&gt;=Q41,Q41,H41))</f>
        <v>0</v>
      </c>
      <c r="J41" s="22">
        <f>I41</f>
        <v>0</v>
      </c>
      <c r="K41" s="22">
        <f t="shared" si="15"/>
        <v>0</v>
      </c>
      <c r="L41" s="22">
        <f t="shared" si="17"/>
        <v>0</v>
      </c>
      <c r="M41" s="22">
        <f t="shared" si="18"/>
        <v>0</v>
      </c>
      <c r="N41" s="22">
        <f t="shared" si="20"/>
        <v>0</v>
      </c>
      <c r="O41" s="23">
        <f t="shared" si="16"/>
        <v>0</v>
      </c>
      <c r="P41" s="27">
        <f t="shared" si="19"/>
        <v>0</v>
      </c>
      <c r="Q41" s="146">
        <f>IF($F13&gt;0,Q$35,0)</f>
        <v>0</v>
      </c>
      <c r="R41" s="70">
        <f>SUM(P41:P42)-M13-R27</f>
        <v>0</v>
      </c>
    </row>
    <row r="42" spans="8:19" ht="21.6" customHeight="1" thickBot="1" x14ac:dyDescent="0.45">
      <c r="H42" s="22">
        <f t="shared" si="14"/>
        <v>0</v>
      </c>
      <c r="I42" s="10">
        <f>IF(H42&lt;=$D$4,0,IF(H42&gt;=Q41,Q41,H42))</f>
        <v>0</v>
      </c>
      <c r="J42" s="9">
        <f>IF(SUM(I41:I42)&gt;=Q41,Q41-J41,I42)</f>
        <v>0</v>
      </c>
      <c r="K42" s="22">
        <f t="shared" si="15"/>
        <v>0</v>
      </c>
      <c r="L42" s="22">
        <f t="shared" si="17"/>
        <v>0</v>
      </c>
      <c r="M42" s="22">
        <f t="shared" si="18"/>
        <v>0</v>
      </c>
      <c r="N42" s="22">
        <f>N41+M42</f>
        <v>0</v>
      </c>
      <c r="O42" s="23">
        <f t="shared" si="16"/>
        <v>0</v>
      </c>
      <c r="P42" s="27">
        <f t="shared" si="19"/>
        <v>0</v>
      </c>
      <c r="Q42" s="146"/>
      <c r="R42" s="71" t="str">
        <f>IF(SUM(P41:P42)&gt;0,IF(SUM(P41:P42)&gt;=Q41,"（支給上限額）",""),"")</f>
        <v/>
      </c>
    </row>
    <row r="43" spans="8:19" ht="21.6" customHeight="1" thickTop="1" thickBot="1" x14ac:dyDescent="0.45">
      <c r="H43" s="28"/>
      <c r="I43" s="28"/>
      <c r="J43" s="152">
        <f>SUM(J35:J42)</f>
        <v>0</v>
      </c>
      <c r="K43" s="153" t="s">
        <v>37</v>
      </c>
      <c r="L43" s="154"/>
      <c r="M43" s="154"/>
      <c r="N43" s="154"/>
      <c r="O43" s="154"/>
      <c r="P43" s="145">
        <f>SUM(P35:P42)</f>
        <v>0</v>
      </c>
      <c r="Q43" s="146">
        <f>SUM(Q35:Q42)</f>
        <v>0</v>
      </c>
      <c r="R43" s="72">
        <f>P43-M15-R29</f>
        <v>0</v>
      </c>
      <c r="S43" s="73" t="str">
        <f>IF(C29=0,"",IF(R43=0," 　　　規定に達しないため、支給できません　　　 ",R43))</f>
        <v/>
      </c>
    </row>
    <row r="44" spans="8:19" ht="21.6" customHeight="1" thickTop="1" thickBot="1" x14ac:dyDescent="0.45">
      <c r="H44" s="28"/>
      <c r="I44" s="28"/>
      <c r="J44" s="152"/>
      <c r="K44" s="155"/>
      <c r="L44" s="156"/>
      <c r="M44" s="156"/>
      <c r="N44" s="156"/>
      <c r="O44" s="156"/>
      <c r="P44" s="145"/>
      <c r="Q44" s="146"/>
      <c r="R44" s="73" t="str">
        <f>IF(SUM(P43:P44)&gt;0,IF(SUM(P43:P44)&gt;=Q43,"（支給上限額）",""),"")</f>
        <v/>
      </c>
    </row>
    <row r="45" spans="8:19" ht="21.6" customHeight="1" thickTop="1" x14ac:dyDescent="0.4"/>
  </sheetData>
  <sheetProtection algorithmName="SHA-512" hashValue="Q2gG10XP8NHw+KjOyhkfc+r0PU4PK+FV+LfHPJRFNjKRgwCdXWqMiXrXATYrNSBBQjtrejG1N905FCzhIuKoRg==" saltValue="0v/tDkaGpmmxYHLtg1xfLw==" spinCount="100000" sheet="1" objects="1" scenarios="1"/>
  <mergeCells count="32">
    <mergeCell ref="Q35:Q36"/>
    <mergeCell ref="Q37:Q38"/>
    <mergeCell ref="Q21:Q22"/>
    <mergeCell ref="Q23:Q24"/>
    <mergeCell ref="Q25:Q26"/>
    <mergeCell ref="Q27:Q28"/>
    <mergeCell ref="Q29:Q30"/>
    <mergeCell ref="Q39:Q40"/>
    <mergeCell ref="Q41:Q42"/>
    <mergeCell ref="P43:P44"/>
    <mergeCell ref="Q43:Q44"/>
    <mergeCell ref="J43:J44"/>
    <mergeCell ref="K43:O44"/>
    <mergeCell ref="C16:D16"/>
    <mergeCell ref="F7:F8"/>
    <mergeCell ref="F9:F10"/>
    <mergeCell ref="F11:F12"/>
    <mergeCell ref="F13:F14"/>
    <mergeCell ref="O6:P6"/>
    <mergeCell ref="Q6:R6"/>
    <mergeCell ref="R20:S20"/>
    <mergeCell ref="R34:S34"/>
    <mergeCell ref="J15:J16"/>
    <mergeCell ref="L15:L16"/>
    <mergeCell ref="J29:J30"/>
    <mergeCell ref="K29:O30"/>
    <mergeCell ref="L7:L8"/>
    <mergeCell ref="L9:L10"/>
    <mergeCell ref="L11:L12"/>
    <mergeCell ref="L13:L14"/>
    <mergeCell ref="K15:K16"/>
    <mergeCell ref="P29:P30"/>
  </mergeCells>
  <phoneticPr fontId="2"/>
  <dataValidations disablePrompts="1" count="2">
    <dataValidation type="whole" allowBlank="1" showInputMessage="1" showErrorMessage="1" errorTitle="数値を入力" error="0～9,999,999までの数値を入力してください" sqref="D4 K4 Q18 Q32" xr:uid="{0B04D530-B179-4C06-85C7-0BD5DBF3626B}">
      <formula1>0</formula1>
      <formula2>9999999</formula2>
    </dataValidation>
    <dataValidation type="whole" allowBlank="1" showInputMessage="1" showErrorMessage="1" errorTitle="数値を入力" error="0%～100%までの数値を入力してください" sqref="I4 I18 I32" xr:uid="{4807B0D2-29E9-46F5-A204-59E5EEDD2155}">
      <formula1>0</formula1>
      <formula2>1</formula2>
    </dataValidation>
  </dataValidations>
  <pageMargins left="0.7" right="0.7" top="0.75" bottom="0.75" header="0.3" footer="0.3"/>
  <pageSetup paperSize="9" orientation="portrait"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6103242DC2A9741863F42E8BA454556" ma:contentTypeVersion="14" ma:contentTypeDescription="新しいドキュメントを作成します。" ma:contentTypeScope="" ma:versionID="3ade28d60ea212007ed020859903ae32">
  <xsd:schema xmlns:xsd="http://www.w3.org/2001/XMLSchema" xmlns:xs="http://www.w3.org/2001/XMLSchema" xmlns:p="http://schemas.microsoft.com/office/2006/metadata/properties" xmlns:ns2="684c1c50-4c80-4870-89b5-879dfb1bab37" xmlns:ns3="263dbbe5-076b-4606-a03b-9598f5f2f35a" targetNamespace="http://schemas.microsoft.com/office/2006/metadata/properties" ma:root="true" ma:fieldsID="64688a750ca06f8f093d19c3876344ef" ns2:_="" ns3:_="">
    <xsd:import namespace="684c1c50-4c80-4870-89b5-879dfb1bab3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4c1c50-4c80-4870-89b5-879dfb1bab3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886476a-c4c7-4fa5-8655-0d18e4df2ac2}"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684c1c50-4c80-4870-89b5-879dfb1bab37">
      <UserInfo>
        <DisplayName/>
        <AccountId xsi:nil="true"/>
        <AccountType/>
      </UserInfo>
    </Owner>
    <lcf76f155ced4ddcb4097134ff3c332f xmlns="684c1c50-4c80-4870-89b5-879dfb1bab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76E00BA-0EEF-4037-83B9-6ACE72A3F807}">
  <ds:schemaRefs>
    <ds:schemaRef ds:uri="http://schemas.microsoft.com/sharepoint/v3/contenttype/forms"/>
  </ds:schemaRefs>
</ds:datastoreItem>
</file>

<file path=customXml/itemProps2.xml><?xml version="1.0" encoding="utf-8"?>
<ds:datastoreItem xmlns:ds="http://schemas.openxmlformats.org/officeDocument/2006/customXml" ds:itemID="{A6DD8811-629D-4E54-B64E-AF2EE3FF5D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4c1c50-4c80-4870-89b5-879dfb1bab3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F00952-D727-494F-BC27-AD05BA0FBB23}">
  <ds:schemaRefs>
    <ds:schemaRef ds:uri="http://purl.org/dc/dcmitype/"/>
    <ds:schemaRef ds:uri="http://schemas.microsoft.com/office/2006/metadata/properties"/>
    <ds:schemaRef ds:uri="http://schemas.microsoft.com/office/2006/documentManagement/types"/>
    <ds:schemaRef ds:uri="684c1c50-4c80-4870-89b5-879dfb1bab37"/>
    <ds:schemaRef ds:uri="http://schemas.microsoft.com/office/infopath/2007/PartnerControls"/>
    <ds:schemaRef ds:uri="http://www.w3.org/XML/1998/namespace"/>
    <ds:schemaRef ds:uri="http://purl.org/dc/elements/1.1/"/>
    <ds:schemaRef ds:uri="http://schemas.openxmlformats.org/package/2006/metadata/core-properties"/>
    <ds:schemaRef ds:uri="263dbbe5-076b-4606-a03b-9598f5f2f35a"/>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専門実践教育訓練給付金 </vt:lpstr>
      <vt:lpstr>特定一般教育訓練給付金</vt:lpstr>
      <vt:lpstr>一般教育訓練給付金</vt:lpstr>
      <vt:lpstr>simulator01</vt:lpstr>
      <vt:lpstr>simulator02</vt:lpstr>
      <vt:lpstr>一般教育訓練給付金!Print_Area</vt:lpstr>
      <vt:lpstr>特定一般教育訓練給付金!Print_Area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0x010100C6103242DC2A9741863F42E8BA454556</vt:lpwstr>
  </property>
  <property fmtid="{D5CDD505-2E9C-101B-9397-08002B2CF9AE}" pid="3" name="MediaServiceImageTags">
    <vt:lpwstr/>
  </property>
</Properties>
</file>